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bookViews>
    <workbookView xWindow="240" yWindow="75" windowWidth="19425" windowHeight="7935" firstSheet="1" activeTab="6"/>
  </bookViews>
  <sheets>
    <sheet name="1.bevételek" sheetId="3" r:id="rId1"/>
    <sheet name="2.kiadás" sheetId="2" r:id="rId2"/>
    <sheet name="10.Mérleg" sheetId="37" r:id="rId3"/>
    <sheet name="13.ei.felh." sheetId="38" r:id="rId4"/>
    <sheet name="8.Szoc.kiadás" sheetId="44" r:id="rId5"/>
    <sheet name="12.görd.K" sheetId="40" r:id="rId6"/>
    <sheet name="11.görd.B" sheetId="41" r:id="rId7"/>
    <sheet name="9.Létszám" sheetId="42" r:id="rId8"/>
    <sheet name="7. Átadott" sheetId="43" r:id="rId9"/>
    <sheet name="3.Állami támog." sheetId="36" r:id="rId10"/>
    <sheet name="4.átvett" sheetId="31" r:id="rId11"/>
    <sheet name="5.adók" sheetId="32" r:id="rId12"/>
    <sheet name="6.felhalm.kiad." sheetId="11" r:id="rId13"/>
    <sheet name="1" sheetId="45" r:id="rId14"/>
    <sheet name="7.átadott" sheetId="30" state="hidden" r:id="rId15"/>
    <sheet name="8.szociális" sheetId="29" state="hidden" r:id="rId16"/>
  </sheets>
  <definedNames>
    <definedName name="_xlnm.Print_Area" localSheetId="0">'1.bevételek'!$A$1:$F$95</definedName>
    <definedName name="_xlnm.Print_Area" localSheetId="1">'2.kiadás'!$A$1:$F$130</definedName>
    <definedName name="_xlnm.Print_Area" localSheetId="10">'4.átvett'!$A$1:$C$116</definedName>
    <definedName name="_xlnm.Print_Area" localSheetId="12">'6.felhalm.kiad.'!$A$1:$C$42</definedName>
    <definedName name="_xlnm.Print_Area" localSheetId="14">'7.átadott'!$A$1:$C$126</definedName>
    <definedName name="_xlnm.Print_Area" localSheetId="15">'8.szociális'!$A$1:$C$39</definedName>
  </definedNames>
  <calcPr calcId="162913" refMode="R1C1"/>
</workbook>
</file>

<file path=xl/sharedStrings.xml><?xml version="1.0" encoding="utf-8"?>
<sst xmlns="http://schemas.openxmlformats.org/spreadsheetml/2006/main" count="2393" uniqueCount="719">
  <si>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</si>
  <si>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</si>
  <si>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</si>
  <si>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</si>
  <si>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</si>
  <si>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</si>
  <si>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</si>
  <si>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</si>
  <si>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</si>
  <si>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</si>
  <si>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</si>
  <si>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</si>
  <si>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</si>
  <si>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</si>
  <si>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</si>
  <si>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</si>
  <si>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</si>
  <si>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</si>
  <si>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</si>
  <si>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</si>
  <si>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</si>
  <si>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</si>
  <si>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</si>
  <si>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</si>
  <si>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</si>
  <si>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</si>
  <si>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</si>
  <si>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</si>
  <si>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</si>
  <si>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</si>
  <si>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</si>
  <si>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</si>
  <si>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</si>
  <si>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</si>
  <si>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</si>
  <si>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</si>
  <si>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</si>
  <si>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</si>
  <si>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</si>
  <si>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</si>
  <si>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</si>
  <si>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</si>
  <si>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</si>
  <si>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</si>
  <si>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</si>
  <si>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</si>
  <si>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</si>
  <si>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</si>
  <si>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</si>
  <si>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</si>
  <si>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</si>
  <si>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</si>
  <si>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</si>
  <si>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</si>
  <si>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</si>
  <si>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</si>
  <si>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</si>
  <si>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</si>
  <si>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</si>
  <si>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</si>
  <si>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</si>
  <si>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</si>
  <si>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</si>
  <si>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</si>
  <si>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</si>
  <si>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</si>
  <si>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</si>
  <si>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</si>
  <si>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</si>
  <si>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</si>
  <si>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</si>
  <si>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</si>
  <si>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</si>
  <si>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</si>
  <si>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</si>
  <si>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</si>
  <si>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</si>
  <si>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</si>
  <si>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</si>
  <si>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</si>
  <si>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</si>
  <si>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</si>
  <si>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</si>
  <si>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</si>
  <si>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</si>
  <si>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</si>
  <si>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</si>
  <si>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</si>
  <si>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</si>
  <si>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</si>
  <si>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</si>
  <si>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</si>
  <si>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</si>
  <si>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</si>
  <si>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</si>
  <si>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</si>
  <si>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</si>
  <si>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</si>
  <si>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</si>
  <si>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</si>
  <si>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</si>
  <si>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</si>
  <si>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</si>
  <si>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</si>
  <si>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</si>
  <si>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</si>
  <si>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</si>
  <si>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</si>
  <si>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</si>
  <si>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</si>
  <si>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</si>
  <si>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</si>
  <si>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</si>
  <si>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</si>
  <si>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</si>
  <si>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</si>
  <si>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</si>
  <si>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</si>
  <si>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</si>
  <si>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</si>
  <si>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</si>
  <si>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</si>
  <si>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</si>
  <si>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</si>
  <si>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</si>
  <si>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</si>
  <si>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</si>
  <si>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</si>
  <si>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</si>
  <si>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</si>
  <si>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</si>
  <si>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</si>
  <si>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</si>
  <si>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</si>
  <si>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</si>
  <si>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</si>
  <si>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</si>
  <si>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</si>
  <si>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</si>
  <si>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</si>
  <si>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</si>
  <si>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</si>
  <si>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</si>
  <si>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</si>
  <si>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</si>
  <si>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</si>
  <si>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</si>
  <si>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</si>
  <si>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</si>
  <si>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</si>
  <si>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</si>
  <si>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</si>
  <si>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</si>
  <si>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</si>
  <si>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</si>
  <si>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</si>
  <si>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</si>
  <si>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</si>
  <si>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</si>
  <si>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</si>
  <si>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</si>
  <si>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</si>
  <si>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</si>
  <si>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</si>
  <si>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</si>
  <si>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</si>
  <si>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</si>
  <si>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</si>
  <si>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</si>
  <si>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</si>
  <si>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</si>
  <si>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</si>
  <si>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</si>
  <si>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</si>
  <si>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</si>
  <si>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</si>
  <si>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</si>
  <si>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</si>
  <si>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</si>
  <si>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</si>
  <si>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</si>
  <si>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</si>
  <si>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</si>
  <si>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</si>
  <si>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</si>
  <si>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</si>
  <si>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</si>
  <si>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</si>
  <si>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</si>
  <si>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</si>
  <si>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</si>
  <si>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</si>
  <si>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</si>
  <si>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</si>
  <si>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</si>
  <si>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</si>
  <si>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</si>
  <si>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</si>
  <si>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</si>
  <si>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</si>
  <si>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</si>
  <si>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</si>
  <si>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</si>
  <si>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</si>
  <si>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</si>
  <si>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</si>
  <si>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</si>
  <si>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</si>
  <si>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</si>
  <si>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</si>
  <si>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</si>
  <si>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</si>
  <si>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</si>
  <si>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</si>
  <si>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</si>
  <si>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</si>
  <si>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</si>
  <si>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</si>
  <si>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</si>
  <si>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</si>
  <si>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</si>
  <si>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</si>
  <si>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</si>
  <si>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</si>
  <si>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</si>
  <si>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</si>
  <si>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</si>
  <si>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</si>
  <si>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</si>
  <si>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</si>
  <si>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</si>
  <si>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</si>
  <si>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</si>
  <si>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</si>
  <si>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</si>
  <si>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</si>
  <si>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</si>
  <si>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</si>
  <si>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</si>
  <si>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</si>
  <si>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</si>
  <si>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</si>
  <si>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</si>
  <si>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</si>
  <si>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</si>
  <si>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</si>
  <si>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</si>
  <si>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</si>
  <si>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</si>
  <si>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</si>
  <si>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</si>
  <si>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</si>
  <si>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</si>
  <si>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</si>
  <si>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</si>
  <si>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</si>
  <si>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</si>
  <si>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</si>
  <si>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</si>
  <si>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</si>
  <si>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</si>
  <si>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</si>
  <si>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</si>
  <si>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</si>
  <si>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</si>
  <si>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</si>
  <si>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</si>
  <si>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</si>
  <si>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</si>
  <si>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</si>
  <si>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</si>
  <si>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</si>
  <si>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</si>
  <si>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</si>
  <si>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</si>
  <si>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</si>
  <si>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</si>
  <si>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</si>
  <si>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</si>
  <si>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</si>
  <si>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</si>
  <si>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</si>
  <si>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</si>
  <si>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</si>
  <si>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</si>
  <si>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</si>
  <si>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</si>
  <si>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</si>
  <si>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</si>
  <si>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</si>
  <si>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</si>
  <si>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</si>
  <si>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</si>
  <si>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</si>
  <si>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</si>
  <si>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</si>
  <si>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</si>
  <si>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</si>
  <si>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</si>
  <si>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</si>
  <si>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</si>
  <si>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</si>
  <si>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</si>
  <si>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</si>
  <si>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</si>
  <si>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</si>
  <si>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</si>
  <si>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</si>
  <si>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</si>
  <si>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</si>
  <si>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</si>
  <si>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</si>
  <si>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</si>
  <si>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</si>
  <si>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</si>
  <si>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</si>
  <si>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</si>
  <si>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</si>
  <si>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</si>
  <si>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</si>
  <si>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</si>
  <si>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</si>
  <si>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</si>
  <si>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</si>
  <si>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</si>
  <si>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</si>
  <si>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</si>
  <si>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</si>
  <si>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</si>
  <si>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</si>
  <si>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</si>
  <si>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</si>
  <si>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</si>
  <si>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</si>
  <si>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</si>
  <si>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</si>
  <si>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</si>
  <si>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</si>
  <si>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</si>
  <si>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</si>
  <si>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</si>
  <si>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</si>
  <si>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</si>
  <si>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</si>
  <si>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</si>
  <si>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</si>
  <si>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</si>
  <si>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</si>
  <si>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</si>
  <si>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</si>
  <si>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</si>
  <si>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</si>
  <si>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</si>
  <si>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</si>
  <si>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</si>
  <si>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</si>
  <si>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</si>
  <si>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</si>
  <si>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</si>
  <si>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</si>
  <si>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</si>
  <si>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</si>
  <si>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</si>
  <si>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</si>
  <si>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</si>
  <si>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</si>
  <si>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</si>
  <si>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</si>
  <si>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</si>
  <si>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</si>
  <si>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</si>
  <si>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</si>
  <si>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</si>
  <si>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</si>
  <si>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</si>
  <si>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</si>
  <si>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</si>
  <si>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</si>
  <si>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</si>
  <si>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</si>
  <si>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</si>
  <si>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</si>
  <si>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</si>
  <si>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</si>
  <si>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</si>
  <si>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</si>
  <si>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</si>
  <si>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</si>
  <si>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</si>
  <si>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</si>
  <si>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</si>
  <si>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</si>
  <si>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</si>
  <si>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</si>
  <si>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</si>
  <si>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</si>
  <si>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</si>
  <si>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</si>
  <si>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</si>
  <si>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</si>
  <si>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</si>
  <si>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</si>
  <si>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</si>
  <si>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</si>
  <si>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</si>
  <si>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</si>
  <si>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</si>
  <si>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</si>
  <si>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</si>
  <si>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</si>
  <si>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</si>
  <si>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</si>
  <si>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</si>
  <si>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</si>
  <si>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</si>
  <si>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</si>
  <si>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</si>
  <si>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</si>
  <si>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</si>
  <si>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</si>
  <si>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</si>
  <si>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</si>
  <si>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</si>
  <si>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</si>
  <si>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</si>
  <si>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</si>
  <si>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</si>
  <si>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</si>
  <si>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</si>
  <si>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</si>
  <si>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</si>
  <si>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</si>
  <si>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</si>
  <si>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</si>
  <si>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</si>
  <si>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</si>
  <si>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</si>
  <si>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</si>
  <si>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</si>
  <si>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</si>
  <si>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</si>
  <si>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</si>
  <si>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</si>
  <si>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</si>
  <si>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</si>
  <si>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</si>
  <si>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</si>
  <si>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</si>
  <si>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</si>
  <si>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</si>
  <si>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</si>
  <si>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</si>
  <si>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</si>
  <si>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</si>
  <si>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</si>
  <si>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</si>
  <si>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</si>
  <si>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</si>
  <si>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</si>
  <si>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</si>
  <si>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</si>
  <si>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</si>
  <si>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</si>
  <si>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</si>
  <si>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</si>
  <si>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</si>
  <si>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</si>
  <si>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</si>
  <si>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</si>
  <si>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</si>
  <si>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</si>
  <si>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</si>
  <si>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</si>
  <si>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</si>
  <si>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</si>
  <si>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</si>
  <si>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</si>
  <si>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</si>
  <si>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</si>
  <si>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</si>
  <si>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</si>
  <si>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</si>
  <si>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</si>
  <si>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</si>
  <si>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</si>
  <si>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</si>
  <si>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</si>
  <si>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</si>
  <si>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</si>
  <si>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</si>
  <si>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</si>
  <si>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</si>
  <si>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</si>
  <si>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</si>
  <si>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</si>
  <si>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</si>
  <si>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</si>
  <si>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ÖNKORMÁNYZATI ELŐIRÁNYZATOK</t>
  </si>
  <si>
    <t>Beruházások és felújítások (E Ft)</t>
  </si>
  <si>
    <t>Szennyvíztelep felújítása (VASIVÍZ által)</t>
  </si>
  <si>
    <t>TÁJÉKOZTATÓ</t>
  </si>
  <si>
    <t>Sor-</t>
  </si>
  <si>
    <t xml:space="preserve">Létszám  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</si>
  <si>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</si>
  <si>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</si>
  <si>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</si>
  <si>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</si>
  <si>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</si>
  <si>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</si>
  <si>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</si>
  <si>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</si>
  <si>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</si>
  <si>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</si>
  <si>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</si>
  <si>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</si>
  <si>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</si>
  <si>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</si>
  <si>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</si>
  <si>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I.I.d.)</t>
  </si>
  <si>
    <t>I.  Összesen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</si>
  <si>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</si>
  <si>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</si>
  <si>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</si>
  <si>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</si>
  <si>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</si>
  <si>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Fajl. összeg</t>
  </si>
  <si>
    <t xml:space="preserve">Egyéb működési célú támogatások bevételei államháztartáson belülről  </t>
  </si>
  <si>
    <t>egyéb fejezeti kezelésű előirányzatok részére BURSA HUNGARICA</t>
  </si>
  <si>
    <t>helyi önkormányzatok és költségvetési szerveik részére, ezen belül</t>
  </si>
  <si>
    <t xml:space="preserve">                      Nőgyógyászati ellátás</t>
  </si>
  <si>
    <t xml:space="preserve">                      Fizioterápia</t>
  </si>
  <si>
    <t xml:space="preserve">                      Könyvtári feladatokhoz</t>
  </si>
  <si>
    <t>társulások és költségvetési szerveik részére, ezen belül</t>
  </si>
  <si>
    <t xml:space="preserve">                      Répcelaki Százszorszép Óvodához hozzájárulás</t>
  </si>
  <si>
    <t xml:space="preserve">                      Védőnői feladatokra</t>
  </si>
  <si>
    <t>egyéb vállalkozások részére, ezen belül:</t>
  </si>
  <si>
    <t xml:space="preserve">                       POT-EST KFT</t>
  </si>
  <si>
    <t xml:space="preserve">                       MED-UNIV BT</t>
  </si>
  <si>
    <t xml:space="preserve">                       VASI-ACHAT</t>
  </si>
  <si>
    <t xml:space="preserve">Közvetített szolgáltatások értéke </t>
  </si>
  <si>
    <t xml:space="preserve">Tulajdonosi bevételek </t>
  </si>
  <si>
    <t xml:space="preserve">Települési önkormányzatok szociális és gyermekjóléti  feladatainak támogatása </t>
  </si>
  <si>
    <t xml:space="preserve">                      Társulás működési költségeire</t>
  </si>
  <si>
    <t>társadalombiztosítás pénzügyi alapjai részére (ÚJSZÜLÖTTEK TÁMOGATÁSA)</t>
  </si>
  <si>
    <t>Nick Község Önkormányzata 2017. évi költségvetése</t>
  </si>
  <si>
    <t>Egyéb dologi kiadások</t>
  </si>
  <si>
    <t>K355</t>
  </si>
  <si>
    <t>A helyi önk-nak előző évi elszám-ból származó kiadások</t>
  </si>
  <si>
    <t>K5021</t>
  </si>
  <si>
    <t xml:space="preserve">Ingatlanok beszerzése, létesítése , ebből: </t>
  </si>
  <si>
    <t>Műk.c. ktgvetési támogatások és kiegészítő támogatások</t>
  </si>
  <si>
    <t>Lakott külterülettel kapcsolatos feladatok támogatása</t>
  </si>
  <si>
    <t>I.I.c.)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</si>
  <si>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</si>
  <si>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</si>
  <si>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</si>
  <si>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</si>
  <si>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</si>
  <si>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III.6.</t>
  </si>
  <si>
    <t>A rászoruló gyermekek szünidei étkeztetésének támogatása</t>
  </si>
  <si>
    <t>Ft-ban</t>
  </si>
  <si>
    <t xml:space="preserve">   ebből: talajterhelési díj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</si>
  <si>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</si>
  <si>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</si>
  <si>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</si>
  <si>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</si>
  <si>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</si>
  <si>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</si>
  <si>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</si>
  <si>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</si>
  <si>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</si>
  <si>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</si>
  <si>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>Egyéb önkormányzati feladatok támogatása</t>
  </si>
  <si>
    <t>I.1.</t>
  </si>
  <si>
    <t>I.1. jogcímekhez kapcsolódó kiegészítés</t>
  </si>
  <si>
    <t xml:space="preserve">     ebből: építményadó</t>
  </si>
  <si>
    <t xml:space="preserve">     ebből: magánszemélyek kommunális adója</t>
  </si>
  <si>
    <t>Termékek és szolgáltatások adói  (iparűzési adó)</t>
  </si>
  <si>
    <t xml:space="preserve"> </t>
  </si>
  <si>
    <t>Nick Község Önkormányzata 2018. évi költségvetése</t>
  </si>
  <si>
    <t xml:space="preserve"> Nick Község Önkormányzatát megillető 2018. évi hozzájárulásokról</t>
  </si>
  <si>
    <t>Bölcsőde tervezése</t>
  </si>
  <si>
    <t>Kultúrház felújítása</t>
  </si>
  <si>
    <t>Kultúrház felújításának műszaki ellenőrzése</t>
  </si>
  <si>
    <t>Műk. c. ktgvetési támogatások és kiegészítő támog. (polgárm.béremelés)</t>
  </si>
  <si>
    <t>A helyi önkormányzat költségvetési mérlege közgazdasági tagolásban (E Ft)</t>
  </si>
  <si>
    <t>Működési kiadások összesen</t>
  </si>
  <si>
    <t>Részesedések beszerzése</t>
  </si>
  <si>
    <t>Meglévő részesedések növeléséhez kapcsolódó kiadások</t>
  </si>
  <si>
    <t>Felhalmozási kiadások összesen</t>
  </si>
  <si>
    <t>Egyéb működési célú támogatások bevételei államháztartáson belülről</t>
  </si>
  <si>
    <t>Közvetített szolgáltatások értéke</t>
  </si>
  <si>
    <t>Tulajdonosi bevételek</t>
  </si>
  <si>
    <t>Működési bevételek összesen</t>
  </si>
  <si>
    <t>Felhalmozási bevételek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</si>
  <si>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</si>
  <si>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</si>
  <si>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</si>
  <si>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</si>
  <si>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</si>
  <si>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</si>
  <si>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</si>
  <si>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</si>
  <si>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</si>
  <si>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</si>
  <si>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</si>
  <si>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</si>
  <si>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</si>
  <si>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</si>
  <si>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</si>
  <si>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</si>
  <si>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</si>
  <si>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</si>
  <si>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Működési  kiadások összesen:</t>
  </si>
  <si>
    <t>Felhalmozási kiadások összesen:</t>
  </si>
  <si>
    <t>Rovat
száma</t>
  </si>
  <si>
    <t>Települési önkormányzatok szociális és gyermekjóléti  feladatainak támogatása</t>
  </si>
  <si>
    <t>Működési célú központosított előirányzatok</t>
  </si>
  <si>
    <t>Helyi önkormányzatok kiegészítő támogatásai</t>
  </si>
  <si>
    <t>Egyéb  működési célú támogatások államháztartáson belülről</t>
  </si>
  <si>
    <t xml:space="preserve">Fogyasztási adók </t>
  </si>
  <si>
    <t xml:space="preserve">Pénzügyi monopóliumok nyereségét terhelő adók </t>
  </si>
  <si>
    <t>Működési bevételek összesen:</t>
  </si>
  <si>
    <t>2018.</t>
  </si>
  <si>
    <t>2019.</t>
  </si>
  <si>
    <t>2020.</t>
  </si>
  <si>
    <t>2017.</t>
  </si>
  <si>
    <t xml:space="preserve">Működési bevételek és működési kiadások egyenlege </t>
  </si>
  <si>
    <t xml:space="preserve">Felhalmozási bevételek és a felhalmozási kiadások egyenlege 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</si>
  <si>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</si>
  <si>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</si>
  <si>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</si>
  <si>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</si>
  <si>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</si>
  <si>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</si>
  <si>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</si>
  <si>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</si>
  <si>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</si>
  <si>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</si>
  <si>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</si>
  <si>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</si>
  <si>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</si>
  <si>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</si>
  <si>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</si>
  <si>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</si>
  <si>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</si>
  <si>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</si>
  <si>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</si>
  <si>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</si>
  <si>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</si>
  <si>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</si>
  <si>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</si>
  <si>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</si>
  <si>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</si>
  <si>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</si>
  <si>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</si>
  <si>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</si>
  <si>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</si>
  <si>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</si>
  <si>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Tájékoztatás</t>
  </si>
  <si>
    <t>támogatásértékű működési kiadások, végleges pénzeszköz átadások</t>
  </si>
  <si>
    <t>előirányzat</t>
  </si>
  <si>
    <t>terv</t>
  </si>
  <si>
    <t>Támogatásértékű működési kiadások (Államháztartáson belül)</t>
  </si>
  <si>
    <t xml:space="preserve">    BURSA Hungarica Felsőokt. Pályázat támog.</t>
  </si>
  <si>
    <t xml:space="preserve">    Répcelak és Térsége Önk.  Társ. Támogatása óvodai működésre</t>
  </si>
  <si>
    <t xml:space="preserve">    Répcelak és Térsége Önk.  Társ. Támogatása védőnői szolgálatra</t>
  </si>
  <si>
    <t xml:space="preserve">    Répcelak és Térsége Önk.  Társ. Támogatása egyéb</t>
  </si>
  <si>
    <t>ÁLLAMHÁZTARTÁSON BELÜLI TÁMOGATÁSOK  ÖSSZESEN:</t>
  </si>
  <si>
    <t>Működési célú pénzeszközátadások államháztartáson kívülre</t>
  </si>
  <si>
    <t xml:space="preserve">    POT EST KFT-nek vérvételi hely támogatására</t>
  </si>
  <si>
    <t xml:space="preserve">    MED UNIV BT támogatására asszisztens foglalkoztatására </t>
  </si>
  <si>
    <t xml:space="preserve">    Munkahelyteremtésre </t>
  </si>
  <si>
    <t>Non profit szervezetek működési támogatására</t>
  </si>
  <si>
    <t>Egyházak működési támogatása</t>
  </si>
  <si>
    <t xml:space="preserve">    Szent István Király Plébánia tám. Kat. Énekkar tám.</t>
  </si>
  <si>
    <t xml:space="preserve">    Szent István Király Pl.tám. Nyári táborra</t>
  </si>
  <si>
    <t xml:space="preserve">    Evang.Egyházk. Tám. Nyári angoltáborra</t>
  </si>
  <si>
    <t xml:space="preserve">    Evangélikus Egyh.k. tám. Vekker Együttes támog.</t>
  </si>
  <si>
    <t>Egyházak műk.tám.összesen:</t>
  </si>
  <si>
    <t>ÖNKORM .TÁMOG.ÁH.kívül MŰKÖDÉSI CÉLRA ÖSSZESEN:</t>
  </si>
  <si>
    <t>Társulások és költségvetési szerveik részére</t>
  </si>
  <si>
    <t>Megyei Társulásnak szilárd hulladék rekultiválására</t>
  </si>
  <si>
    <t>Gazdasági Társaságnak</t>
  </si>
  <si>
    <t>Répcelaki Városüzemeltetési KFT-nek piac terv,közbesz,műszaki ell.</t>
  </si>
  <si>
    <t>Répcelaki Városüzemeltetési KFT-nek tgk és ágvágó beszerzésére</t>
  </si>
  <si>
    <t>Egyházi jogi személyek részére</t>
  </si>
  <si>
    <t>Evangélikus Egyház felhalmozási célú támogatása</t>
  </si>
  <si>
    <t>Szent István Király Plébánia felhalmozási célú támogatása</t>
  </si>
  <si>
    <t xml:space="preserve">Egyéb civil szervezetek részére </t>
  </si>
  <si>
    <t xml:space="preserve">Bérlakások Társasházi Felújítási Alapba átadás </t>
  </si>
  <si>
    <t>Vas Megyei Mentésügyi Alapítvány támogatása eszközbeszerzésre</t>
  </si>
  <si>
    <t xml:space="preserve">Répcelaki SE támogatása Sportcsarnok önerőre </t>
  </si>
  <si>
    <t>Répcelaki SE támogatása TAO önrész</t>
  </si>
  <si>
    <t xml:space="preserve">Háztartások részére </t>
  </si>
  <si>
    <t>Lakásszerzési támogatás vissza nem térítendő része</t>
  </si>
  <si>
    <t>Lakásszerzési támogatás kölcsön összege</t>
  </si>
  <si>
    <t>Egyéb felhalmozási célú kiadások  összesen</t>
  </si>
  <si>
    <t>2016. évi tény (teljesítés)</t>
  </si>
  <si>
    <t>2017. évi várható (teljesítés)</t>
  </si>
  <si>
    <t>2018. évi eredeti ei.</t>
  </si>
  <si>
    <t>Nick Község Önkormányzatának  2018. évi költségvetése</t>
  </si>
  <si>
    <t>2018. évi tervezete</t>
  </si>
  <si>
    <t xml:space="preserve">    Répcelak Város Önk. Járóbeteg ellátás támogatása</t>
  </si>
  <si>
    <t xml:space="preserve"> Felhalmozási célra véglegesen átadott pénzeszközök</t>
  </si>
  <si>
    <t>2021.</t>
  </si>
  <si>
    <t>Önkormányzat 2018. évi költségvetése,   gördülő kiadások 2019-2021. évekig</t>
  </si>
  <si>
    <t>Önkormányzat 2018. évi költségvetése, gördülő bevételek 2019-2021. évekre</t>
  </si>
  <si>
    <t>Működési c. ktgvetési támogatások és kiegészítő támogatások</t>
  </si>
  <si>
    <t>Értékesítési és forgalmi adók (iparűzési adó)</t>
  </si>
  <si>
    <t>Vagyoni tipusú adók (építményadó, kommunális adó)</t>
  </si>
  <si>
    <t>Felhalmozási célú visszatérítendő támogatások, kölcsönök visszatérülése ÁH kívülről</t>
  </si>
  <si>
    <t xml:space="preserve">    </t>
  </si>
  <si>
    <t>Rendszeres gyermekvédelmi kedvezmény/Gyvt. 20/A.§</t>
  </si>
  <si>
    <t>8.</t>
  </si>
  <si>
    <t>Nick Község Önkormányzata  2018. évi költségvetése</t>
  </si>
  <si>
    <t>Települési támogatás (Szoctv. 45.§)</t>
  </si>
  <si>
    <t>K513</t>
  </si>
  <si>
    <t>Nick Község Önkormányzatának előirányzat felhasználási ütemterve 2018.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</si>
</sst>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  <numFmt numFmtId="167" formatCode="[$-40E]yyyy/\ mmmm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sz val="12"/>
      <color indexed="8"/>
      <name val="Georgia"/>
      <family val="1"/>
    </font>
    <font>
      <b/>
      <u val="single"/>
      <sz val="8"/>
      <color indexed="8"/>
      <name val="Georgia"/>
      <family val="1"/>
    </font>
    <font>
      <b/>
      <u val="single"/>
      <sz val="10"/>
      <name val="Georgia"/>
      <family val="1"/>
    </font>
    <font>
      <b/>
      <sz val="10"/>
      <name val="Georgi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i/>
      <sz val="8"/>
      <color indexed="8"/>
      <name val="Georgia"/>
      <family val="1"/>
    </font>
    <font>
      <b/>
      <sz val="12"/>
      <color theme="1"/>
      <name val="Calibri"/>
      <family val="2"/>
      <scheme val="minor"/>
    </font>
    <font>
      <i/>
      <sz val="9"/>
      <name val="Bookman Old Style"/>
      <family val="1"/>
    </font>
    <font>
      <i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indexed="8"/>
      <name val="Bookman Old Style"/>
      <family val="1"/>
    </font>
    <font>
      <b/>
      <sz val="14"/>
      <color theme="1"/>
      <name val="Calibri"/>
      <family val="2"/>
      <scheme val="minor"/>
    </font>
    <font>
      <sz val="10"/>
      <name val="Cambria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i/>
      <u val="single"/>
      <sz val="10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8"/>
      <name val="Cambria"/>
      <family val="1"/>
    </font>
    <font>
      <b/>
      <i/>
      <u val="single"/>
      <sz val="10"/>
      <name val="Georgia"/>
      <family val="1"/>
    </font>
    <font>
      <i/>
      <u val="single"/>
      <sz val="10"/>
      <name val="Georgia"/>
      <family val="1"/>
    </font>
    <font>
      <sz val="11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0"/>
      <name val="Georgia"/>
      <family val="1"/>
    </font>
    <font>
      <b/>
      <sz val="11"/>
      <color indexed="8"/>
      <name val="Cambria"/>
      <family val="1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9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2" fillId="0" borderId="0" xfId="20" applyFont="1" applyAlignment="1">
      <alignment horizontal="center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2" xfId="20" applyFont="1" applyBorder="1">
      <alignment/>
      <protection/>
    </xf>
    <xf numFmtId="0" fontId="21" fillId="0" borderId="2" xfId="20" applyFont="1" applyBorder="1" applyAlignment="1">
      <alignment horizontal="center"/>
      <protection/>
    </xf>
    <xf numFmtId="0" fontId="26" fillId="0" borderId="3" xfId="20" applyFont="1" applyBorder="1" applyAlignment="1">
      <alignment horizontal="center"/>
      <protection/>
    </xf>
    <xf numFmtId="0" fontId="24" fillId="0" borderId="4" xfId="20" applyFont="1" applyBorder="1">
      <alignment/>
      <protection/>
    </xf>
    <xf numFmtId="0" fontId="25" fillId="0" borderId="4" xfId="20" applyFont="1" applyBorder="1">
      <alignment/>
      <protection/>
    </xf>
    <xf numFmtId="0" fontId="23" fillId="0" borderId="4" xfId="20" applyFont="1" applyBorder="1" applyAlignment="1">
      <alignment horizontal="center"/>
      <protection/>
    </xf>
    <xf numFmtId="0" fontId="27" fillId="0" borderId="5" xfId="20" applyFont="1" applyFill="1" applyBorder="1" applyAlignment="1">
      <alignment/>
      <protection/>
    </xf>
    <xf numFmtId="0" fontId="28" fillId="0" borderId="5" xfId="20" applyFont="1" applyFill="1" applyBorder="1" applyAlignment="1">
      <alignment/>
      <protection/>
    </xf>
    <xf numFmtId="0" fontId="23" fillId="0" borderId="5" xfId="20" applyFont="1" applyBorder="1" applyAlignment="1">
      <alignment horizontal="center"/>
      <protection/>
    </xf>
    <xf numFmtId="0" fontId="23" fillId="0" borderId="0" xfId="20" applyFont="1" applyBorder="1" applyAlignment="1">
      <alignment horizontal="center"/>
      <protection/>
    </xf>
    <xf numFmtId="0" fontId="29" fillId="0" borderId="0" xfId="20" applyFont="1">
      <alignment/>
      <protection/>
    </xf>
    <xf numFmtId="0" fontId="30" fillId="0" borderId="6" xfId="20" applyFont="1" applyBorder="1">
      <alignment/>
      <protection/>
    </xf>
    <xf numFmtId="0" fontId="28" fillId="0" borderId="0" xfId="20" applyFont="1">
      <alignment/>
      <protection/>
    </xf>
    <xf numFmtId="0" fontId="26" fillId="0" borderId="0" xfId="20" applyFont="1">
      <alignment/>
      <protection/>
    </xf>
    <xf numFmtId="0" fontId="21" fillId="0" borderId="6" xfId="20" applyFont="1" applyBorder="1">
      <alignment/>
      <protection/>
    </xf>
    <xf numFmtId="0" fontId="21" fillId="0" borderId="0" xfId="20" applyFont="1">
      <alignment/>
      <protection/>
    </xf>
    <xf numFmtId="0" fontId="31" fillId="0" borderId="0" xfId="20" applyFont="1">
      <alignment/>
      <protection/>
    </xf>
    <xf numFmtId="0" fontId="30" fillId="0" borderId="7" xfId="20" applyFont="1" applyBorder="1">
      <alignment/>
      <protection/>
    </xf>
    <xf numFmtId="0" fontId="32" fillId="0" borderId="0" xfId="20" applyFont="1" applyBorder="1">
      <alignment/>
      <protection/>
    </xf>
    <xf numFmtId="0" fontId="33" fillId="0" borderId="0" xfId="20" applyFont="1" applyBorder="1">
      <alignment/>
      <protection/>
    </xf>
    <xf numFmtId="0" fontId="18" fillId="3" borderId="1" xfId="0" applyFont="1" applyFill="1" applyBorder="1"/>
    <xf numFmtId="165" fontId="10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16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vertical="center" wrapText="1"/>
    </xf>
    <xf numFmtId="166" fontId="35" fillId="0" borderId="1" xfId="22" applyNumberFormat="1" applyFont="1" applyBorder="1"/>
    <xf numFmtId="166" fontId="10" fillId="0" borderId="1" xfId="22" applyNumberFormat="1" applyFont="1" applyBorder="1" applyAlignment="1">
      <alignment horizontal="right"/>
    </xf>
    <xf numFmtId="166" fontId="13" fillId="0" borderId="1" xfId="22" applyNumberFormat="1" applyFont="1" applyBorder="1" applyAlignment="1">
      <alignment horizontal="right"/>
    </xf>
    <xf numFmtId="166" fontId="35" fillId="0" borderId="1" xfId="22" applyNumberFormat="1" applyFont="1" applyBorder="1" applyAlignment="1">
      <alignment horizontal="right"/>
    </xf>
    <xf numFmtId="166" fontId="7" fillId="0" borderId="1" xfId="22" applyNumberFormat="1" applyFont="1" applyFill="1" applyBorder="1" applyAlignment="1">
      <alignment horizontal="right" vertical="center" wrapText="1"/>
    </xf>
    <xf numFmtId="166" fontId="6" fillId="0" borderId="1" xfId="22" applyNumberFormat="1" applyFont="1" applyFill="1" applyBorder="1" applyAlignment="1">
      <alignment horizontal="right" vertical="center" wrapText="1"/>
    </xf>
    <xf numFmtId="166" fontId="7" fillId="0" borderId="1" xfId="22" applyNumberFormat="1" applyFont="1" applyFill="1" applyBorder="1" applyAlignment="1">
      <alignment horizontal="right" vertical="center"/>
    </xf>
    <xf numFmtId="166" fontId="6" fillId="0" borderId="1" xfId="22" applyNumberFormat="1" applyFont="1" applyFill="1" applyBorder="1" applyAlignment="1">
      <alignment horizontal="right" vertical="center"/>
    </xf>
    <xf numFmtId="166" fontId="36" fillId="0" borderId="1" xfId="22" applyNumberFormat="1" applyFont="1" applyBorder="1" applyAlignment="1">
      <alignment horizontal="right"/>
    </xf>
    <xf numFmtId="166" fontId="4" fillId="0" borderId="1" xfId="22" applyNumberFormat="1" applyFont="1" applyBorder="1" applyAlignment="1">
      <alignment horizontal="right" wrapText="1"/>
    </xf>
    <xf numFmtId="166" fontId="4" fillId="0" borderId="1" xfId="22" applyNumberFormat="1" applyFont="1" applyFill="1" applyBorder="1" applyAlignment="1">
      <alignment horizontal="right" wrapText="1"/>
    </xf>
    <xf numFmtId="166" fontId="0" fillId="0" borderId="0" xfId="22" applyNumberFormat="1" applyFont="1" applyBorder="1" applyAlignment="1">
      <alignment horizontal="right"/>
    </xf>
    <xf numFmtId="166" fontId="36" fillId="0" borderId="1" xfId="22" applyNumberFormat="1" applyFont="1" applyBorder="1"/>
    <xf numFmtId="166" fontId="13" fillId="0" borderId="0" xfId="22" applyNumberFormat="1" applyFont="1"/>
    <xf numFmtId="166" fontId="13" fillId="2" borderId="0" xfId="22" applyNumberFormat="1" applyFont="1" applyFill="1"/>
    <xf numFmtId="166" fontId="13" fillId="0" borderId="0" xfId="22" applyNumberFormat="1" applyFont="1" applyBorder="1"/>
    <xf numFmtId="166" fontId="13" fillId="0" borderId="6" xfId="22" applyNumberFormat="1" applyFont="1" applyBorder="1"/>
    <xf numFmtId="166" fontId="12" fillId="0" borderId="0" xfId="22" applyNumberFormat="1" applyFont="1"/>
    <xf numFmtId="166" fontId="10" fillId="0" borderId="6" xfId="22" applyNumberFormat="1" applyFont="1" applyBorder="1"/>
    <xf numFmtId="166" fontId="10" fillId="0" borderId="0" xfId="22" applyNumberFormat="1" applyFont="1"/>
    <xf numFmtId="166" fontId="9" fillId="0" borderId="0" xfId="22" applyNumberFormat="1" applyFont="1"/>
    <xf numFmtId="166" fontId="9" fillId="0" borderId="0" xfId="22" applyNumberFormat="1" applyFont="1" applyBorder="1"/>
    <xf numFmtId="166" fontId="5" fillId="0" borderId="7" xfId="22" applyNumberFormat="1" applyFont="1" applyBorder="1"/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166" fontId="10" fillId="0" borderId="8" xfId="22" applyNumberFormat="1" applyFont="1" applyBorder="1" applyAlignment="1">
      <alignment horizontal="right"/>
    </xf>
    <xf numFmtId="166" fontId="13" fillId="0" borderId="8" xfId="22" applyNumberFormat="1" applyFont="1" applyBorder="1" applyAlignment="1">
      <alignment horizontal="right"/>
    </xf>
    <xf numFmtId="166" fontId="35" fillId="0" borderId="9" xfId="22" applyNumberFormat="1" applyFont="1" applyBorder="1" applyAlignment="1">
      <alignment horizontal="right"/>
    </xf>
    <xf numFmtId="0" fontId="8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166" fontId="6" fillId="0" borderId="10" xfId="22" applyNumberFormat="1" applyFont="1" applyFill="1" applyBorder="1" applyAlignment="1">
      <alignment horizontal="right" vertical="center"/>
    </xf>
    <xf numFmtId="0" fontId="5" fillId="3" borderId="11" xfId="0" applyFont="1" applyFill="1" applyBorder="1"/>
    <xf numFmtId="0" fontId="16" fillId="3" borderId="8" xfId="0" applyFont="1" applyFill="1" applyBorder="1"/>
    <xf numFmtId="166" fontId="9" fillId="0" borderId="1" xfId="2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23" fillId="0" borderId="0" xfId="20" applyFont="1" applyAlignment="1">
      <alignment horizontal="right"/>
      <protection/>
    </xf>
    <xf numFmtId="0" fontId="27" fillId="0" borderId="0" xfId="20" applyFont="1">
      <alignment/>
      <protection/>
    </xf>
    <xf numFmtId="0" fontId="40" fillId="0" borderId="0" xfId="20" applyFont="1">
      <alignment/>
      <protection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4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3" fontId="34" fillId="0" borderId="1" xfId="0" applyNumberFormat="1" applyFont="1" applyBorder="1"/>
    <xf numFmtId="3" fontId="0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0" xfId="0" applyFont="1"/>
    <xf numFmtId="0" fontId="30" fillId="0" borderId="0" xfId="20" applyFont="1" applyBorder="1">
      <alignment/>
      <protection/>
    </xf>
    <xf numFmtId="166" fontId="10" fillId="0" borderId="0" xfId="22" applyNumberFormat="1" applyFont="1" applyBorder="1"/>
    <xf numFmtId="0" fontId="21" fillId="0" borderId="0" xfId="20" applyFont="1" applyBorder="1">
      <alignment/>
      <protection/>
    </xf>
    <xf numFmtId="166" fontId="13" fillId="0" borderId="1" xfId="22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 wrapText="1"/>
    </xf>
    <xf numFmtId="0" fontId="10" fillId="3" borderId="0" xfId="0" applyFont="1" applyFill="1"/>
    <xf numFmtId="0" fontId="0" fillId="3" borderId="0" xfId="0" applyFill="1"/>
    <xf numFmtId="0" fontId="10" fillId="0" borderId="0" xfId="0" applyFont="1"/>
    <xf numFmtId="0" fontId="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3" fillId="0" borderId="1" xfId="0" applyFont="1" applyBorder="1"/>
    <xf numFmtId="0" fontId="10" fillId="0" borderId="1" xfId="0" applyFont="1" applyBorder="1"/>
    <xf numFmtId="0" fontId="34" fillId="0" borderId="1" xfId="0" applyFont="1" applyBorder="1"/>
    <xf numFmtId="0" fontId="18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/>
    <xf numFmtId="0" fontId="5" fillId="5" borderId="1" xfId="0" applyFont="1" applyFill="1" applyBorder="1" applyAlignment="1">
      <alignment horizontal="left" vertical="center"/>
    </xf>
    <xf numFmtId="165" fontId="5" fillId="5" borderId="1" xfId="0" applyNumberFormat="1" applyFont="1" applyFill="1" applyBorder="1" applyAlignment="1">
      <alignment vertical="center"/>
    </xf>
    <xf numFmtId="0" fontId="9" fillId="7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right" vertical="center"/>
    </xf>
    <xf numFmtId="0" fontId="5" fillId="8" borderId="12" xfId="0" applyFont="1" applyFill="1" applyBorder="1"/>
    <xf numFmtId="0" fontId="16" fillId="8" borderId="12" xfId="0" applyFont="1" applyFill="1" applyBorder="1"/>
    <xf numFmtId="0" fontId="10" fillId="9" borderId="12" xfId="0" applyFont="1" applyFill="1" applyBorder="1"/>
    <xf numFmtId="0" fontId="5" fillId="3" borderId="0" xfId="0" applyFont="1" applyFill="1" applyBorder="1"/>
    <xf numFmtId="0" fontId="16" fillId="3" borderId="0" xfId="0" applyFont="1" applyFill="1" applyBorder="1"/>
    <xf numFmtId="0" fontId="10" fillId="3" borderId="0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/>
    </xf>
    <xf numFmtId="0" fontId="34" fillId="6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0" fontId="41" fillId="7" borderId="1" xfId="0" applyFont="1" applyFill="1" applyBorder="1"/>
    <xf numFmtId="0" fontId="5" fillId="10" borderId="1" xfId="0" applyFont="1" applyFill="1" applyBorder="1"/>
    <xf numFmtId="0" fontId="5" fillId="10" borderId="1" xfId="0" applyFont="1" applyFill="1" applyBorder="1" applyAlignment="1">
      <alignment horizontal="left" vertical="center"/>
    </xf>
    <xf numFmtId="0" fontId="34" fillId="3" borderId="1" xfId="0" applyFont="1" applyFill="1" applyBorder="1"/>
    <xf numFmtId="0" fontId="0" fillId="3" borderId="1" xfId="0" applyFill="1" applyBorder="1"/>
    <xf numFmtId="0" fontId="5" fillId="8" borderId="1" xfId="0" applyFont="1" applyFill="1" applyBorder="1"/>
    <xf numFmtId="0" fontId="16" fillId="8" borderId="1" xfId="0" applyFont="1" applyFill="1" applyBorder="1"/>
    <xf numFmtId="0" fontId="34" fillId="9" borderId="1" xfId="0" applyFont="1" applyFill="1" applyBorder="1"/>
    <xf numFmtId="0" fontId="13" fillId="0" borderId="0" xfId="0" applyFont="1"/>
    <xf numFmtId="0" fontId="34" fillId="0" borderId="0" xfId="0" applyFont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167" fontId="13" fillId="11" borderId="1" xfId="0" applyNumberFormat="1" applyFont="1" applyFill="1" applyBorder="1"/>
    <xf numFmtId="167" fontId="10" fillId="11" borderId="1" xfId="0" applyNumberFormat="1" applyFont="1" applyFill="1" applyBorder="1"/>
    <xf numFmtId="1" fontId="13" fillId="0" borderId="1" xfId="0" applyNumberFormat="1" applyFont="1" applyBorder="1"/>
    <xf numFmtId="1" fontId="10" fillId="0" borderId="1" xfId="0" applyNumberFormat="1" applyFont="1" applyBorder="1"/>
    <xf numFmtId="0" fontId="42" fillId="0" borderId="1" xfId="0" applyFont="1" applyFill="1" applyBorder="1" applyAlignment="1">
      <alignment vertical="center"/>
    </xf>
    <xf numFmtId="0" fontId="43" fillId="0" borderId="1" xfId="0" applyFont="1" applyBorder="1"/>
    <xf numFmtId="0" fontId="44" fillId="0" borderId="1" xfId="0" applyFont="1" applyBorder="1"/>
    <xf numFmtId="0" fontId="18" fillId="12" borderId="1" xfId="0" applyFont="1" applyFill="1" applyBorder="1"/>
    <xf numFmtId="0" fontId="18" fillId="13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14" borderId="1" xfId="0" applyFont="1" applyFill="1" applyBorder="1"/>
    <xf numFmtId="0" fontId="16" fillId="14" borderId="1" xfId="0" applyFont="1" applyFill="1" applyBorder="1"/>
    <xf numFmtId="0" fontId="10" fillId="13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5" fillId="15" borderId="1" xfId="0" applyFont="1" applyFill="1" applyBorder="1"/>
    <xf numFmtId="0" fontId="5" fillId="15" borderId="1" xfId="0" applyFont="1" applyFill="1" applyBorder="1" applyAlignment="1">
      <alignment horizontal="left" vertical="center"/>
    </xf>
    <xf numFmtId="0" fontId="45" fillId="0" borderId="1" xfId="0" applyFont="1" applyBorder="1"/>
    <xf numFmtId="0" fontId="9" fillId="0" borderId="1" xfId="0" applyFont="1" applyBorder="1"/>
    <xf numFmtId="0" fontId="46" fillId="0" borderId="1" xfId="0" applyFont="1" applyBorder="1"/>
    <xf numFmtId="0" fontId="8" fillId="16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left" vertical="center" wrapText="1"/>
    </xf>
    <xf numFmtId="0" fontId="13" fillId="3" borderId="0" xfId="0" applyFont="1" applyFill="1"/>
    <xf numFmtId="0" fontId="4" fillId="0" borderId="1" xfId="0" applyFont="1" applyBorder="1" applyAlignment="1">
      <alignment horizontal="center" wrapText="1"/>
    </xf>
    <xf numFmtId="0" fontId="12" fillId="0" borderId="1" xfId="0" applyFont="1" applyBorder="1"/>
    <xf numFmtId="0" fontId="10" fillId="3" borderId="1" xfId="0" applyFont="1" applyFill="1" applyBorder="1"/>
    <xf numFmtId="0" fontId="5" fillId="16" borderId="1" xfId="0" applyFont="1" applyFill="1" applyBorder="1" applyAlignment="1">
      <alignment horizontal="left" vertical="center"/>
    </xf>
    <xf numFmtId="165" fontId="5" fillId="16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7" fillId="0" borderId="1" xfId="0" applyFont="1" applyBorder="1"/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10" fillId="12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left" vertical="center" wrapText="1"/>
    </xf>
    <xf numFmtId="0" fontId="5" fillId="17" borderId="1" xfId="0" applyFont="1" applyFill="1" applyBorder="1"/>
    <xf numFmtId="0" fontId="5" fillId="17" borderId="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" xfId="21" applyFont="1" applyFill="1" applyBorder="1" applyAlignment="1">
      <alignment horizontal="left" vertical="center" wrapText="1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4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52" fillId="0" borderId="0" xfId="0" applyFont="1" applyAlignment="1">
      <alignment horizontal="right"/>
    </xf>
    <xf numFmtId="0" fontId="53" fillId="0" borderId="0" xfId="0" applyFont="1"/>
    <xf numFmtId="0" fontId="56" fillId="0" borderId="0" xfId="0" applyFont="1" applyAlignment="1">
      <alignment/>
    </xf>
    <xf numFmtId="0" fontId="57" fillId="0" borderId="2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0" xfId="0" applyFont="1"/>
    <xf numFmtId="0" fontId="57" fillId="0" borderId="4" xfId="0" applyFont="1" applyBorder="1"/>
    <xf numFmtId="0" fontId="55" fillId="0" borderId="14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8" fillId="0" borderId="0" xfId="0" applyFont="1"/>
    <xf numFmtId="0" fontId="59" fillId="0" borderId="0" xfId="0" applyFont="1"/>
    <xf numFmtId="0" fontId="52" fillId="0" borderId="1" xfId="0" applyFont="1" applyBorder="1" applyAlignment="1">
      <alignment horizontal="right"/>
    </xf>
    <xf numFmtId="0" fontId="52" fillId="0" borderId="1" xfId="0" applyFont="1" applyBorder="1"/>
    <xf numFmtId="0" fontId="52" fillId="0" borderId="0" xfId="0" applyFont="1" applyBorder="1"/>
    <xf numFmtId="0" fontId="52" fillId="0" borderId="10" xfId="0" applyFont="1" applyBorder="1" applyAlignment="1">
      <alignment horizontal="right"/>
    </xf>
    <xf numFmtId="0" fontId="58" fillId="0" borderId="0" xfId="0" applyFont="1" applyBorder="1"/>
    <xf numFmtId="0" fontId="52" fillId="0" borderId="17" xfId="0" applyFont="1" applyBorder="1" applyAlignment="1">
      <alignment horizontal="right"/>
    </xf>
    <xf numFmtId="0" fontId="57" fillId="7" borderId="6" xfId="0" applyFont="1" applyFill="1" applyBorder="1"/>
    <xf numFmtId="0" fontId="55" fillId="7" borderId="12" xfId="0" applyFont="1" applyFill="1" applyBorder="1"/>
    <xf numFmtId="0" fontId="57" fillId="0" borderId="0" xfId="0" applyFont="1" applyBorder="1"/>
    <xf numFmtId="0" fontId="55" fillId="0" borderId="0" xfId="0" applyFont="1" applyBorder="1"/>
    <xf numFmtId="0" fontId="55" fillId="0" borderId="0" xfId="0" applyFont="1"/>
    <xf numFmtId="0" fontId="60" fillId="0" borderId="0" xfId="0" applyFont="1"/>
    <xf numFmtId="0" fontId="61" fillId="0" borderId="0" xfId="0" applyFont="1"/>
    <xf numFmtId="0" fontId="57" fillId="0" borderId="1" xfId="0" applyFont="1" applyBorder="1"/>
    <xf numFmtId="0" fontId="55" fillId="0" borderId="1" xfId="0" applyFont="1" applyBorder="1"/>
    <xf numFmtId="0" fontId="55" fillId="0" borderId="1" xfId="0" applyFont="1" applyBorder="1" applyAlignment="1">
      <alignment horizontal="right"/>
    </xf>
    <xf numFmtId="0" fontId="57" fillId="0" borderId="6" xfId="0" applyFont="1" applyBorder="1"/>
    <xf numFmtId="0" fontId="55" fillId="0" borderId="18" xfId="0" applyFont="1" applyBorder="1"/>
    <xf numFmtId="0" fontId="55" fillId="0" borderId="12" xfId="0" applyFont="1" applyBorder="1"/>
    <xf numFmtId="0" fontId="52" fillId="0" borderId="16" xfId="0" applyFont="1" applyBorder="1"/>
    <xf numFmtId="0" fontId="62" fillId="0" borderId="0" xfId="0" applyFont="1"/>
    <xf numFmtId="0" fontId="52" fillId="0" borderId="14" xfId="0" applyFont="1" applyBorder="1" applyAlignment="1">
      <alignment horizontal="right"/>
    </xf>
    <xf numFmtId="0" fontId="52" fillId="0" borderId="10" xfId="0" applyFont="1" applyBorder="1"/>
    <xf numFmtId="0" fontId="57" fillId="0" borderId="3" xfId="0" applyFont="1" applyBorder="1"/>
    <xf numFmtId="0" fontId="57" fillId="0" borderId="19" xfId="0" applyFont="1" applyBorder="1"/>
    <xf numFmtId="0" fontId="63" fillId="7" borderId="3" xfId="0" applyFont="1" applyFill="1" applyBorder="1" applyAlignment="1">
      <alignment vertical="center" wrapText="1"/>
    </xf>
    <xf numFmtId="0" fontId="55" fillId="7" borderId="3" xfId="0" applyFont="1" applyFill="1" applyBorder="1"/>
    <xf numFmtId="0" fontId="61" fillId="7" borderId="3" xfId="0" applyFont="1" applyFill="1" applyBorder="1" applyAlignment="1">
      <alignment horizontal="right"/>
    </xf>
    <xf numFmtId="0" fontId="64" fillId="0" borderId="16" xfId="23" applyFont="1" applyBorder="1">
      <alignment/>
      <protection/>
    </xf>
    <xf numFmtId="0" fontId="65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0" fontId="52" fillId="0" borderId="0" xfId="0" applyFont="1" applyAlignment="1">
      <alignment horizontal="left"/>
    </xf>
    <xf numFmtId="0" fontId="66" fillId="0" borderId="1" xfId="23" applyFont="1" applyBorder="1">
      <alignment/>
      <protection/>
    </xf>
    <xf numFmtId="0" fontId="67" fillId="0" borderId="0" xfId="23" applyFont="1" applyBorder="1">
      <alignment/>
      <protection/>
    </xf>
    <xf numFmtId="0" fontId="68" fillId="0" borderId="0" xfId="23" applyFont="1" applyBorder="1">
      <alignment/>
      <protection/>
    </xf>
    <xf numFmtId="0" fontId="69" fillId="0" borderId="0" xfId="23" applyFont="1" applyBorder="1" applyAlignment="1">
      <alignment horizontal="left"/>
      <protection/>
    </xf>
    <xf numFmtId="0" fontId="65" fillId="0" borderId="0" xfId="23" applyFont="1" applyBorder="1" applyAlignment="1">
      <alignment horizontal="left"/>
      <protection/>
    </xf>
    <xf numFmtId="0" fontId="69" fillId="0" borderId="0" xfId="23" applyFont="1" applyBorder="1" applyAlignment="1">
      <alignment/>
      <protection/>
    </xf>
    <xf numFmtId="0" fontId="66" fillId="0" borderId="10" xfId="23" applyFont="1" applyBorder="1">
      <alignment/>
      <protection/>
    </xf>
    <xf numFmtId="0" fontId="65" fillId="0" borderId="0" xfId="23" applyFont="1" applyBorder="1" applyAlignment="1">
      <alignment/>
      <protection/>
    </xf>
    <xf numFmtId="0" fontId="69" fillId="0" borderId="0" xfId="23" applyFont="1" applyAlignment="1">
      <alignment/>
      <protection/>
    </xf>
    <xf numFmtId="0" fontId="70" fillId="7" borderId="6" xfId="0" applyFont="1" applyFill="1" applyBorder="1"/>
    <xf numFmtId="0" fontId="61" fillId="7" borderId="6" xfId="0" applyFont="1" applyFill="1" applyBorder="1"/>
    <xf numFmtId="0" fontId="61" fillId="7" borderId="12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0" fillId="0" borderId="1" xfId="0" applyNumberFormat="1" applyBorder="1"/>
    <xf numFmtId="3" fontId="10" fillId="0" borderId="1" xfId="0" applyNumberFormat="1" applyFont="1" applyBorder="1"/>
    <xf numFmtId="3" fontId="34" fillId="0" borderId="1" xfId="0" applyNumberFormat="1" applyFont="1" applyBorder="1"/>
    <xf numFmtId="3" fontId="10" fillId="6" borderId="1" xfId="0" applyNumberFormat="1" applyFont="1" applyFill="1" applyBorder="1"/>
    <xf numFmtId="3" fontId="9" fillId="7" borderId="1" xfId="0" applyNumberFormat="1" applyFont="1" applyFill="1" applyBorder="1"/>
    <xf numFmtId="3" fontId="10" fillId="9" borderId="1" xfId="0" applyNumberFormat="1" applyFont="1" applyFill="1" applyBorder="1"/>
    <xf numFmtId="3" fontId="34" fillId="6" borderId="1" xfId="0" applyNumberFormat="1" applyFont="1" applyFill="1" applyBorder="1"/>
    <xf numFmtId="3" fontId="41" fillId="7" borderId="1" xfId="0" applyNumberFormat="1" applyFont="1" applyFill="1" applyBorder="1"/>
    <xf numFmtId="3" fontId="34" fillId="10" borderId="1" xfId="0" applyNumberFormat="1" applyFont="1" applyFill="1" applyBorder="1"/>
    <xf numFmtId="3" fontId="34" fillId="9" borderId="1" xfId="0" applyNumberFormat="1" applyFont="1" applyFill="1" applyBorder="1"/>
    <xf numFmtId="3" fontId="34" fillId="5" borderId="1" xfId="0" applyNumberFormat="1" applyFont="1" applyFill="1" applyBorder="1"/>
    <xf numFmtId="3" fontId="13" fillId="0" borderId="1" xfId="0" applyNumberFormat="1" applyFont="1" applyBorder="1"/>
    <xf numFmtId="3" fontId="0" fillId="3" borderId="1" xfId="0" applyNumberFormat="1" applyFill="1" applyBorder="1"/>
    <xf numFmtId="0" fontId="54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71" fillId="0" borderId="0" xfId="0" applyFont="1"/>
    <xf numFmtId="0" fontId="71" fillId="0" borderId="1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72" fillId="0" borderId="1" xfId="0" applyFont="1" applyBorder="1"/>
    <xf numFmtId="3" fontId="47" fillId="0" borderId="10" xfId="0" applyNumberFormat="1" applyFont="1" applyBorder="1"/>
    <xf numFmtId="0" fontId="47" fillId="0" borderId="10" xfId="0" applyFont="1" applyBorder="1"/>
    <xf numFmtId="0" fontId="73" fillId="0" borderId="10" xfId="0" applyFont="1" applyBorder="1"/>
    <xf numFmtId="0" fontId="61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4" fillId="0" borderId="0" xfId="0" applyFont="1"/>
    <xf numFmtId="0" fontId="61" fillId="0" borderId="1" xfId="0" applyFont="1" applyBorder="1" applyAlignment="1">
      <alignment horizontal="right"/>
    </xf>
    <xf numFmtId="0" fontId="61" fillId="0" borderId="1" xfId="0" applyFont="1" applyBorder="1"/>
    <xf numFmtId="0" fontId="74" fillId="0" borderId="1" xfId="0" applyFont="1" applyBorder="1"/>
    <xf numFmtId="0" fontId="73" fillId="0" borderId="1" xfId="0" applyFont="1" applyBorder="1"/>
    <xf numFmtId="0" fontId="61" fillId="0" borderId="12" xfId="0" applyFont="1" applyBorder="1"/>
    <xf numFmtId="0" fontId="61" fillId="0" borderId="0" xfId="0" applyFont="1" applyBorder="1"/>
    <xf numFmtId="0" fontId="73" fillId="0" borderId="1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4" fillId="0" borderId="1" xfId="0" applyFont="1" applyBorder="1" applyAlignment="1">
      <alignment horizontal="right"/>
    </xf>
    <xf numFmtId="0" fontId="73" fillId="0" borderId="13" xfId="0" applyFont="1" applyBorder="1" applyAlignment="1">
      <alignment horizontal="right"/>
    </xf>
    <xf numFmtId="0" fontId="75" fillId="0" borderId="12" xfId="0" applyFont="1" applyBorder="1"/>
    <xf numFmtId="0" fontId="74" fillId="0" borderId="0" xfId="0" applyFont="1" applyBorder="1" applyAlignment="1">
      <alignment horizontal="right"/>
    </xf>
    <xf numFmtId="0" fontId="47" fillId="0" borderId="1" xfId="23" applyFont="1" applyBorder="1">
      <alignment/>
      <protection/>
    </xf>
    <xf numFmtId="0" fontId="47" fillId="0" borderId="10" xfId="23" applyFont="1" applyBorder="1">
      <alignment/>
      <protection/>
    </xf>
    <xf numFmtId="0" fontId="76" fillId="7" borderId="12" xfId="0" applyFont="1" applyFill="1" applyBorder="1"/>
    <xf numFmtId="0" fontId="77" fillId="0" borderId="0" xfId="0" applyFont="1"/>
    <xf numFmtId="3" fontId="12" fillId="0" borderId="1" xfId="0" applyNumberFormat="1" applyFont="1" applyBorder="1"/>
    <xf numFmtId="3" fontId="36" fillId="0" borderId="1" xfId="0" applyNumberFormat="1" applyFont="1" applyBorder="1"/>
    <xf numFmtId="3" fontId="35" fillId="0" borderId="1" xfId="0" applyNumberFormat="1" applyFont="1" applyBorder="1"/>
    <xf numFmtId="3" fontId="47" fillId="0" borderId="1" xfId="0" applyNumberFormat="1" applyFont="1" applyBorder="1"/>
    <xf numFmtId="3" fontId="0" fillId="0" borderId="1" xfId="0" applyNumberFormat="1" applyFont="1" applyBorder="1"/>
    <xf numFmtId="3" fontId="43" fillId="0" borderId="1" xfId="0" applyNumberFormat="1" applyFont="1" applyBorder="1"/>
    <xf numFmtId="166" fontId="13" fillId="0" borderId="1" xfId="2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166" fontId="36" fillId="0" borderId="1" xfId="22" applyNumberFormat="1" applyFont="1" applyFill="1" applyBorder="1"/>
    <xf numFmtId="166" fontId="35" fillId="0" borderId="1" xfId="22" applyNumberFormat="1" applyFont="1" applyFill="1" applyBorder="1"/>
    <xf numFmtId="0" fontId="10" fillId="7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8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/>
    </xf>
    <xf numFmtId="0" fontId="34" fillId="7" borderId="1" xfId="0" applyFont="1" applyFill="1" applyBorder="1"/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21" fillId="0" borderId="0" xfId="20" applyFont="1" applyAlignment="1">
      <alignment horizontal="center"/>
      <protection/>
    </xf>
    <xf numFmtId="0" fontId="22" fillId="0" borderId="0" xfId="20" applyFont="1" applyAlignment="1">
      <alignment horizontal="center"/>
      <protection/>
    </xf>
    <xf numFmtId="0" fontId="23" fillId="0" borderId="0" xfId="20" applyFont="1" applyAlignment="1">
      <alignment horizontal="right"/>
      <protection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4" xfId="20"/>
    <cellStyle name="Normal_KTRSZJ" xfId="21"/>
    <cellStyle name="Ezres" xfId="22"/>
    <cellStyle name="Normál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Layout" zoomScale="75" zoomScalePageLayoutView="75" workbookViewId="0" topLeftCell="A40">
      <selection activeCell="F80" sqref="F80"/>
    </sheetView>
  </sheetViews>
  <sheetFormatPr defaultColWidth="9.140625" defaultRowHeight="15"/>
  <cols>
    <col min="1" max="1" width="92.421875" style="0" customWidth="1"/>
    <col min="3" max="3" width="14.8515625" style="0" customWidth="1"/>
    <col min="4" max="4" width="16.00390625" style="0" customWidth="1"/>
    <col min="5" max="5" width="11.8515625" style="0" customWidth="1"/>
    <col min="6" max="6" width="15.28125" style="0" bestFit="1" customWidth="1"/>
  </cols>
  <sheetData>
    <row r="1" spans="1:6" ht="27" customHeight="1">
      <c r="A1" s="377" t="s">
        <v>579</v>
      </c>
      <c r="B1" s="378"/>
      <c r="C1" s="378"/>
      <c r="D1" s="378"/>
      <c r="E1" s="378"/>
      <c r="F1" s="379"/>
    </row>
    <row r="2" spans="1:6" ht="23.25" customHeight="1">
      <c r="A2" s="380" t="s">
        <v>438</v>
      </c>
      <c r="B2" s="381"/>
      <c r="C2" s="381"/>
      <c r="D2" s="381"/>
      <c r="E2" s="381"/>
      <c r="F2" s="379"/>
    </row>
    <row r="3" ht="18">
      <c r="A3" s="35"/>
    </row>
    <row r="5" spans="1:6" ht="60">
      <c r="A5" s="1" t="s">
        <v>11</v>
      </c>
      <c r="B5" s="2" t="s">
        <v>9</v>
      </c>
      <c r="C5" s="40" t="s">
        <v>442</v>
      </c>
      <c r="D5" s="40" t="s">
        <v>443</v>
      </c>
      <c r="E5" s="40" t="s">
        <v>444</v>
      </c>
      <c r="F5" s="127" t="s">
        <v>0</v>
      </c>
    </row>
    <row r="6" spans="1:6" ht="15" customHeight="1">
      <c r="A6" s="27" t="s">
        <v>175</v>
      </c>
      <c r="B6" s="5" t="s">
        <v>176</v>
      </c>
      <c r="C6" s="101">
        <v>14857</v>
      </c>
      <c r="D6" s="101"/>
      <c r="E6" s="101"/>
      <c r="F6" s="101">
        <f>SUM(C6:E6)</f>
        <v>14857</v>
      </c>
    </row>
    <row r="7" spans="1:6" ht="15" customHeight="1">
      <c r="A7" s="4" t="s">
        <v>177</v>
      </c>
      <c r="B7" s="5" t="s">
        <v>178</v>
      </c>
      <c r="C7" s="101"/>
      <c r="D7" s="101"/>
      <c r="E7" s="101"/>
      <c r="F7" s="101"/>
    </row>
    <row r="8" spans="1:6" ht="15" customHeight="1">
      <c r="A8" s="48" t="s">
        <v>541</v>
      </c>
      <c r="B8" s="5" t="s">
        <v>179</v>
      </c>
      <c r="C8" s="101">
        <v>3918</v>
      </c>
      <c r="D8" s="101"/>
      <c r="E8" s="101"/>
      <c r="F8" s="101">
        <f aca="true" t="shared" si="0" ref="F8:F10">SUM(C8:E8)</f>
        <v>3918</v>
      </c>
    </row>
    <row r="9" spans="1:6" ht="15" customHeight="1">
      <c r="A9" s="4" t="s">
        <v>180</v>
      </c>
      <c r="B9" s="5" t="s">
        <v>181</v>
      </c>
      <c r="C9" s="101">
        <v>1800</v>
      </c>
      <c r="D9" s="101"/>
      <c r="E9" s="101"/>
      <c r="F9" s="101">
        <f t="shared" si="0"/>
        <v>1800</v>
      </c>
    </row>
    <row r="10" spans="1:6" ht="15" customHeight="1">
      <c r="A10" s="4" t="s">
        <v>550</v>
      </c>
      <c r="B10" s="5" t="s">
        <v>182</v>
      </c>
      <c r="C10" s="101">
        <v>538</v>
      </c>
      <c r="D10" s="101"/>
      <c r="E10" s="101"/>
      <c r="F10" s="101">
        <f t="shared" si="0"/>
        <v>538</v>
      </c>
    </row>
    <row r="11" spans="1:6" ht="15" customHeight="1" hidden="1">
      <c r="A11" s="4"/>
      <c r="B11" s="5" t="s">
        <v>183</v>
      </c>
      <c r="C11" s="101"/>
      <c r="D11" s="101"/>
      <c r="E11" s="101"/>
      <c r="F11" s="101"/>
    </row>
    <row r="12" spans="1:6" ht="15" customHeight="1">
      <c r="A12" s="6" t="s">
        <v>408</v>
      </c>
      <c r="B12" s="7" t="s">
        <v>184</v>
      </c>
      <c r="C12" s="89">
        <f>SUM(C6:C11)</f>
        <v>21113</v>
      </c>
      <c r="D12" s="89">
        <f>SUM(D6:D11)</f>
        <v>0</v>
      </c>
      <c r="E12" s="89">
        <f>SUM(E6:E11)</f>
        <v>0</v>
      </c>
      <c r="F12" s="89">
        <f>SUM(F6:F11)</f>
        <v>21113</v>
      </c>
    </row>
    <row r="13" spans="1:6" ht="15" customHeight="1">
      <c r="A13" s="4" t="s">
        <v>185</v>
      </c>
      <c r="B13" s="5" t="s">
        <v>186</v>
      </c>
      <c r="C13" s="101"/>
      <c r="D13" s="101"/>
      <c r="E13" s="101"/>
      <c r="F13" s="101"/>
    </row>
    <row r="14" spans="1:6" ht="15" customHeight="1">
      <c r="A14" s="4" t="s">
        <v>187</v>
      </c>
      <c r="B14" s="5" t="s">
        <v>188</v>
      </c>
      <c r="C14" s="101"/>
      <c r="D14" s="101"/>
      <c r="E14" s="101"/>
      <c r="F14" s="101"/>
    </row>
    <row r="15" spans="1:6" ht="15" customHeight="1">
      <c r="A15" s="4" t="s">
        <v>375</v>
      </c>
      <c r="B15" s="5" t="s">
        <v>189</v>
      </c>
      <c r="C15" s="101"/>
      <c r="D15" s="101"/>
      <c r="E15" s="101"/>
      <c r="F15" s="101"/>
    </row>
    <row r="16" spans="1:6" ht="15" customHeight="1">
      <c r="A16" s="4" t="s">
        <v>376</v>
      </c>
      <c r="B16" s="5" t="s">
        <v>190</v>
      </c>
      <c r="C16" s="101"/>
      <c r="D16" s="101"/>
      <c r="E16" s="101"/>
      <c r="F16" s="101"/>
    </row>
    <row r="17" spans="1:6" ht="15" customHeight="1">
      <c r="A17" s="4" t="s">
        <v>526</v>
      </c>
      <c r="B17" s="5" t="s">
        <v>191</v>
      </c>
      <c r="C17" s="101">
        <v>1747</v>
      </c>
      <c r="D17" s="101"/>
      <c r="E17" s="101"/>
      <c r="F17" s="101">
        <f>SUM(C17:E17)</f>
        <v>1747</v>
      </c>
    </row>
    <row r="18" spans="1:6" ht="15" customHeight="1">
      <c r="A18" s="33" t="s">
        <v>409</v>
      </c>
      <c r="B18" s="37" t="s">
        <v>192</v>
      </c>
      <c r="C18" s="89">
        <f>SUM(C12+C13+C14+C15+C16+C17)</f>
        <v>22860</v>
      </c>
      <c r="D18" s="89">
        <f>SUM(D12+D13+D14+D15+D16+D17)</f>
        <v>0</v>
      </c>
      <c r="E18" s="89">
        <f>SUM(E12+E13+E14+E15+E16+E17)</f>
        <v>0</v>
      </c>
      <c r="F18" s="89">
        <f>SUM(F12+F13+F14+F15+F16+F17)</f>
        <v>22860</v>
      </c>
    </row>
    <row r="19" spans="1:6" ht="15" customHeight="1">
      <c r="A19" s="4" t="s">
        <v>193</v>
      </c>
      <c r="B19" s="5" t="s">
        <v>194</v>
      </c>
      <c r="C19" s="101"/>
      <c r="D19" s="101"/>
      <c r="E19" s="101"/>
      <c r="F19" s="101"/>
    </row>
    <row r="20" spans="1:6" ht="15" customHeight="1">
      <c r="A20" s="4" t="s">
        <v>195</v>
      </c>
      <c r="B20" s="5" t="s">
        <v>196</v>
      </c>
      <c r="C20" s="101"/>
      <c r="D20" s="101"/>
      <c r="E20" s="101"/>
      <c r="F20" s="101"/>
    </row>
    <row r="21" spans="1:6" ht="15" customHeight="1">
      <c r="A21" s="4" t="s">
        <v>377</v>
      </c>
      <c r="B21" s="5" t="s">
        <v>197</v>
      </c>
      <c r="C21" s="101"/>
      <c r="D21" s="101"/>
      <c r="E21" s="101"/>
      <c r="F21" s="101"/>
    </row>
    <row r="22" spans="1:6" ht="15" customHeight="1">
      <c r="A22" s="4" t="s">
        <v>378</v>
      </c>
      <c r="B22" s="5" t="s">
        <v>198</v>
      </c>
      <c r="C22" s="101"/>
      <c r="D22" s="101"/>
      <c r="E22" s="101"/>
      <c r="F22" s="101"/>
    </row>
    <row r="23" spans="1:6" ht="15" customHeight="1">
      <c r="A23" s="4" t="s">
        <v>379</v>
      </c>
      <c r="B23" s="5" t="s">
        <v>199</v>
      </c>
      <c r="C23" s="101"/>
      <c r="D23" s="367">
        <v>17000</v>
      </c>
      <c r="E23" s="101"/>
      <c r="F23" s="101">
        <f>SUM(C23:E23)</f>
        <v>17000</v>
      </c>
    </row>
    <row r="24" spans="1:6" ht="15" customHeight="1">
      <c r="A24" s="33" t="s">
        <v>410</v>
      </c>
      <c r="B24" s="37" t="s">
        <v>200</v>
      </c>
      <c r="C24" s="89"/>
      <c r="D24" s="89">
        <f>SUM(D19:D23)</f>
        <v>17000</v>
      </c>
      <c r="E24" s="89">
        <f aca="true" t="shared" si="1" ref="E24:F24">SUM(E19:E23)</f>
        <v>0</v>
      </c>
      <c r="F24" s="89">
        <f t="shared" si="1"/>
        <v>17000</v>
      </c>
    </row>
    <row r="25" spans="1:6" ht="15" customHeight="1">
      <c r="A25" s="4" t="s">
        <v>380</v>
      </c>
      <c r="B25" s="5" t="s">
        <v>201</v>
      </c>
      <c r="C25" s="101"/>
      <c r="D25" s="101"/>
      <c r="E25" s="101"/>
      <c r="F25" s="101"/>
    </row>
    <row r="26" spans="1:6" ht="15" customHeight="1">
      <c r="A26" s="4" t="s">
        <v>381</v>
      </c>
      <c r="B26" s="5" t="s">
        <v>202</v>
      </c>
      <c r="C26" s="101"/>
      <c r="D26" s="101"/>
      <c r="E26" s="101"/>
      <c r="F26" s="101"/>
    </row>
    <row r="27" spans="1:6" ht="15" customHeight="1">
      <c r="A27" s="6" t="s">
        <v>411</v>
      </c>
      <c r="B27" s="7" t="s">
        <v>203</v>
      </c>
      <c r="C27" s="101"/>
      <c r="D27" s="101"/>
      <c r="E27" s="101"/>
      <c r="F27" s="101"/>
    </row>
    <row r="28" spans="1:6" ht="15" customHeight="1">
      <c r="A28" s="4" t="s">
        <v>382</v>
      </c>
      <c r="B28" s="5" t="s">
        <v>204</v>
      </c>
      <c r="C28" s="101"/>
      <c r="D28" s="101"/>
      <c r="E28" s="101"/>
      <c r="F28" s="101"/>
    </row>
    <row r="29" spans="1:6" ht="15" customHeight="1">
      <c r="A29" s="4" t="s">
        <v>383</v>
      </c>
      <c r="B29" s="5" t="s">
        <v>205</v>
      </c>
      <c r="C29" s="101"/>
      <c r="D29" s="101"/>
      <c r="E29" s="101"/>
      <c r="F29" s="101"/>
    </row>
    <row r="30" spans="1:6" ht="15" customHeight="1">
      <c r="A30" s="6" t="s">
        <v>384</v>
      </c>
      <c r="B30" s="7" t="s">
        <v>206</v>
      </c>
      <c r="C30" s="89"/>
      <c r="D30" s="89"/>
      <c r="E30" s="89"/>
      <c r="F30" s="89"/>
    </row>
    <row r="31" spans="1:6" ht="15" customHeight="1">
      <c r="A31" s="4" t="s">
        <v>575</v>
      </c>
      <c r="B31" s="5" t="s">
        <v>207</v>
      </c>
      <c r="C31" s="101"/>
      <c r="D31" s="101">
        <v>400</v>
      </c>
      <c r="E31" s="101"/>
      <c r="F31" s="101">
        <f aca="true" t="shared" si="2" ref="F31:F35">SUM(D31:E31)</f>
        <v>400</v>
      </c>
    </row>
    <row r="32" spans="1:6" ht="15" customHeight="1">
      <c r="A32" s="4" t="s">
        <v>576</v>
      </c>
      <c r="B32" s="5" t="s">
        <v>210</v>
      </c>
      <c r="C32" s="101"/>
      <c r="D32" s="101">
        <v>1450</v>
      </c>
      <c r="E32" s="101"/>
      <c r="F32" s="101">
        <f t="shared" si="2"/>
        <v>1450</v>
      </c>
    </row>
    <row r="33" spans="1:6" ht="15" customHeight="1">
      <c r="A33" s="6" t="s">
        <v>577</v>
      </c>
      <c r="B33" s="5" t="s">
        <v>211</v>
      </c>
      <c r="C33" s="101"/>
      <c r="D33" s="101">
        <v>3700</v>
      </c>
      <c r="E33" s="101"/>
      <c r="F33" s="101">
        <f t="shared" si="2"/>
        <v>3700</v>
      </c>
    </row>
    <row r="34" spans="1:6" ht="15" customHeight="1">
      <c r="A34" s="6" t="s">
        <v>386</v>
      </c>
      <c r="B34" s="5" t="s">
        <v>212</v>
      </c>
      <c r="C34" s="101"/>
      <c r="D34" s="101">
        <v>1500</v>
      </c>
      <c r="E34" s="101"/>
      <c r="F34" s="101">
        <f t="shared" si="2"/>
        <v>1500</v>
      </c>
    </row>
    <row r="35" spans="1:6" ht="15" customHeight="1">
      <c r="A35" s="4" t="s">
        <v>387</v>
      </c>
      <c r="B35" s="5" t="s">
        <v>213</v>
      </c>
      <c r="C35" s="101"/>
      <c r="D35" s="101">
        <v>0</v>
      </c>
      <c r="E35" s="101"/>
      <c r="F35" s="101">
        <f t="shared" si="2"/>
        <v>0</v>
      </c>
    </row>
    <row r="36" spans="1:6" ht="15" customHeight="1">
      <c r="A36" s="6" t="s">
        <v>412</v>
      </c>
      <c r="B36" s="7" t="s">
        <v>214</v>
      </c>
      <c r="C36" s="101"/>
      <c r="D36" s="101">
        <f>SUM(D31:D35)</f>
        <v>7050</v>
      </c>
      <c r="E36" s="101">
        <f aca="true" t="shared" si="3" ref="E36:F36">SUM(E31:E35)</f>
        <v>0</v>
      </c>
      <c r="F36" s="101">
        <f t="shared" si="3"/>
        <v>7050</v>
      </c>
    </row>
    <row r="37" spans="1:6" ht="15" customHeight="1">
      <c r="A37" s="4" t="s">
        <v>388</v>
      </c>
      <c r="B37" s="5" t="s">
        <v>215</v>
      </c>
      <c r="C37" s="101"/>
      <c r="D37" s="101">
        <v>50</v>
      </c>
      <c r="E37" s="101"/>
      <c r="F37" s="101">
        <v>50</v>
      </c>
    </row>
    <row r="38" spans="1:6" ht="15" customHeight="1">
      <c r="A38" s="33" t="s">
        <v>413</v>
      </c>
      <c r="B38" s="37" t="s">
        <v>216</v>
      </c>
      <c r="C38" s="89">
        <f>SUM(C27+C28+C29+C30+C36+C37)</f>
        <v>0</v>
      </c>
      <c r="D38" s="89">
        <f>SUM(D27+D28+D29+D30+D36+D37)</f>
        <v>7100</v>
      </c>
      <c r="E38" s="89">
        <f aca="true" t="shared" si="4" ref="E38:F38">SUM(E27+E28+E29+E30+E36+E37)</f>
        <v>0</v>
      </c>
      <c r="F38" s="89">
        <f t="shared" si="4"/>
        <v>7100</v>
      </c>
    </row>
    <row r="39" spans="1:6" ht="15" customHeight="1">
      <c r="A39" s="11" t="s">
        <v>217</v>
      </c>
      <c r="B39" s="5" t="s">
        <v>218</v>
      </c>
      <c r="C39" s="101"/>
      <c r="D39" s="101"/>
      <c r="E39" s="101"/>
      <c r="F39" s="101"/>
    </row>
    <row r="40" spans="1:6" ht="15" customHeight="1">
      <c r="A40" s="11" t="s">
        <v>389</v>
      </c>
      <c r="B40" s="5" t="s">
        <v>219</v>
      </c>
      <c r="C40" s="101">
        <v>150</v>
      </c>
      <c r="D40" s="101"/>
      <c r="E40" s="101"/>
      <c r="F40" s="101">
        <f>SUM(C40:E40)</f>
        <v>150</v>
      </c>
    </row>
    <row r="41" spans="1:6" ht="15" customHeight="1">
      <c r="A41" s="11" t="s">
        <v>539</v>
      </c>
      <c r="B41" s="5" t="s">
        <v>220</v>
      </c>
      <c r="C41" s="101">
        <v>1175</v>
      </c>
      <c r="D41" s="101"/>
      <c r="E41" s="101"/>
      <c r="F41" s="101">
        <f>SUM(C41:E41)</f>
        <v>1175</v>
      </c>
    </row>
    <row r="42" spans="1:6" ht="15" customHeight="1">
      <c r="A42" s="11" t="s">
        <v>540</v>
      </c>
      <c r="B42" s="5" t="s">
        <v>221</v>
      </c>
      <c r="C42" s="101">
        <v>1947</v>
      </c>
      <c r="D42" s="101"/>
      <c r="E42" s="101"/>
      <c r="F42" s="101">
        <f aca="true" t="shared" si="5" ref="F42:F46">SUM(C42:E42)</f>
        <v>1947</v>
      </c>
    </row>
    <row r="43" spans="1:6" ht="15" customHeight="1">
      <c r="A43" s="11" t="s">
        <v>222</v>
      </c>
      <c r="B43" s="5" t="s">
        <v>223</v>
      </c>
      <c r="C43" s="101">
        <v>1107</v>
      </c>
      <c r="D43" s="101"/>
      <c r="E43" s="101"/>
      <c r="F43" s="101">
        <f t="shared" si="5"/>
        <v>1107</v>
      </c>
    </row>
    <row r="44" spans="1:6" ht="15" customHeight="1">
      <c r="A44" s="11" t="s">
        <v>224</v>
      </c>
      <c r="B44" s="5" t="s">
        <v>225</v>
      </c>
      <c r="C44" s="101"/>
      <c r="D44" s="101"/>
      <c r="E44" s="101"/>
      <c r="F44" s="101">
        <f t="shared" si="5"/>
        <v>0</v>
      </c>
    </row>
    <row r="45" spans="1:6" ht="15" customHeight="1">
      <c r="A45" s="11" t="s">
        <v>226</v>
      </c>
      <c r="B45" s="5" t="s">
        <v>227</v>
      </c>
      <c r="C45" s="101"/>
      <c r="D45" s="101"/>
      <c r="E45" s="101"/>
      <c r="F45" s="101"/>
    </row>
    <row r="46" spans="1:6" ht="15" customHeight="1">
      <c r="A46" s="11" t="s">
        <v>390</v>
      </c>
      <c r="B46" s="5" t="s">
        <v>228</v>
      </c>
      <c r="C46" s="101"/>
      <c r="D46" s="101"/>
      <c r="E46" s="101"/>
      <c r="F46" s="101">
        <f t="shared" si="5"/>
        <v>0</v>
      </c>
    </row>
    <row r="47" spans="1:6" ht="15" customHeight="1">
      <c r="A47" s="11" t="s">
        <v>391</v>
      </c>
      <c r="B47" s="5" t="s">
        <v>229</v>
      </c>
      <c r="C47" s="101"/>
      <c r="D47" s="101"/>
      <c r="E47" s="101"/>
      <c r="F47" s="101"/>
    </row>
    <row r="48" spans="1:6" ht="15" customHeight="1">
      <c r="A48" s="11" t="s">
        <v>392</v>
      </c>
      <c r="B48" s="5" t="s">
        <v>230</v>
      </c>
      <c r="C48" s="367">
        <v>1877</v>
      </c>
      <c r="D48" s="101"/>
      <c r="E48" s="101"/>
      <c r="F48" s="101">
        <f>SUM(C48:E48)</f>
        <v>1877</v>
      </c>
    </row>
    <row r="49" spans="1:6" ht="15" customHeight="1">
      <c r="A49" s="36" t="s">
        <v>414</v>
      </c>
      <c r="B49" s="37" t="s">
        <v>231</v>
      </c>
      <c r="C49" s="89">
        <f>SUM(C39:C48)</f>
        <v>6256</v>
      </c>
      <c r="D49" s="89">
        <f>SUM(D39:D48)</f>
        <v>0</v>
      </c>
      <c r="E49" s="101">
        <f>SUM(E39:E48)</f>
        <v>0</v>
      </c>
      <c r="F49" s="89">
        <f>SUM(F39:F48)</f>
        <v>6256</v>
      </c>
    </row>
    <row r="50" spans="1:6" ht="15" customHeight="1" hidden="1">
      <c r="A50" s="11" t="s">
        <v>393</v>
      </c>
      <c r="B50" s="5" t="s">
        <v>232</v>
      </c>
      <c r="C50" s="101"/>
      <c r="D50" s="101"/>
      <c r="E50" s="101"/>
      <c r="F50" s="101"/>
    </row>
    <row r="51" spans="1:6" ht="15" customHeight="1" hidden="1">
      <c r="A51" s="11" t="s">
        <v>394</v>
      </c>
      <c r="B51" s="5" t="s">
        <v>233</v>
      </c>
      <c r="C51" s="101"/>
      <c r="D51" s="101"/>
      <c r="E51" s="101"/>
      <c r="F51" s="101"/>
    </row>
    <row r="52" spans="1:6" ht="15" customHeight="1" hidden="1">
      <c r="A52" s="11" t="s">
        <v>234</v>
      </c>
      <c r="B52" s="5" t="s">
        <v>235</v>
      </c>
      <c r="C52" s="101"/>
      <c r="D52" s="101"/>
      <c r="E52" s="101"/>
      <c r="F52" s="101"/>
    </row>
    <row r="53" spans="1:6" ht="15" customHeight="1" hidden="1">
      <c r="A53" s="11" t="s">
        <v>395</v>
      </c>
      <c r="B53" s="5" t="s">
        <v>236</v>
      </c>
      <c r="C53" s="101"/>
      <c r="D53" s="101"/>
      <c r="E53" s="101"/>
      <c r="F53" s="101"/>
    </row>
    <row r="54" spans="1:6" ht="15" customHeight="1" hidden="1">
      <c r="A54" s="11" t="s">
        <v>237</v>
      </c>
      <c r="B54" s="5" t="s">
        <v>238</v>
      </c>
      <c r="C54" s="101"/>
      <c r="D54" s="101"/>
      <c r="E54" s="101"/>
      <c r="F54" s="101"/>
    </row>
    <row r="55" spans="1:6" ht="15" customHeight="1">
      <c r="A55" s="33" t="s">
        <v>415</v>
      </c>
      <c r="B55" s="37" t="s">
        <v>239</v>
      </c>
      <c r="C55" s="89"/>
      <c r="D55" s="101"/>
      <c r="E55" s="101"/>
      <c r="F55" s="89">
        <f>SUM(D55:E55)</f>
        <v>0</v>
      </c>
    </row>
    <row r="56" spans="1:6" ht="15" customHeight="1" hidden="1">
      <c r="A56" s="11" t="s">
        <v>240</v>
      </c>
      <c r="B56" s="5" t="s">
        <v>241</v>
      </c>
      <c r="C56" s="101"/>
      <c r="D56" s="101"/>
      <c r="E56" s="101"/>
      <c r="F56" s="101"/>
    </row>
    <row r="57" spans="1:6" ht="15" customHeight="1" hidden="1">
      <c r="A57" s="4" t="s">
        <v>396</v>
      </c>
      <c r="B57" s="5" t="s">
        <v>242</v>
      </c>
      <c r="C57" s="101"/>
      <c r="D57" s="101"/>
      <c r="E57" s="101"/>
      <c r="F57" s="101"/>
    </row>
    <row r="58" spans="1:6" ht="15" customHeight="1" hidden="1">
      <c r="A58" s="11" t="s">
        <v>397</v>
      </c>
      <c r="B58" s="5" t="s">
        <v>243</v>
      </c>
      <c r="C58" s="101"/>
      <c r="D58" s="101"/>
      <c r="E58" s="101"/>
      <c r="F58" s="101"/>
    </row>
    <row r="59" spans="1:6" ht="15" customHeight="1">
      <c r="A59" s="33" t="s">
        <v>416</v>
      </c>
      <c r="B59" s="37" t="s">
        <v>244</v>
      </c>
      <c r="C59" s="101"/>
      <c r="D59" s="101"/>
      <c r="E59" s="101"/>
      <c r="F59" s="101"/>
    </row>
    <row r="60" spans="1:6" ht="15" customHeight="1" hidden="1">
      <c r="A60" s="11" t="s">
        <v>245</v>
      </c>
      <c r="B60" s="5" t="s">
        <v>246</v>
      </c>
      <c r="C60" s="101"/>
      <c r="D60" s="101"/>
      <c r="E60" s="101"/>
      <c r="F60" s="101"/>
    </row>
    <row r="61" spans="1:6" ht="15" customHeight="1" hidden="1">
      <c r="A61" s="4" t="s">
        <v>398</v>
      </c>
      <c r="B61" s="5" t="s">
        <v>247</v>
      </c>
      <c r="C61" s="101"/>
      <c r="D61" s="101"/>
      <c r="E61" s="101"/>
      <c r="F61" s="101"/>
    </row>
    <row r="62" spans="1:6" ht="15" customHeight="1" hidden="1">
      <c r="A62" s="11" t="s">
        <v>399</v>
      </c>
      <c r="B62" s="5" t="s">
        <v>248</v>
      </c>
      <c r="C62" s="101"/>
      <c r="D62" s="101"/>
      <c r="E62" s="101"/>
      <c r="F62" s="101"/>
    </row>
    <row r="63" spans="1:6" ht="15" customHeight="1">
      <c r="A63" s="33" t="s">
        <v>418</v>
      </c>
      <c r="B63" s="37" t="s">
        <v>249</v>
      </c>
      <c r="C63" s="367">
        <v>1300</v>
      </c>
      <c r="D63" s="101">
        <v>13</v>
      </c>
      <c r="E63" s="101"/>
      <c r="F63" s="101">
        <f>SUM(C63:E63)</f>
        <v>1313</v>
      </c>
    </row>
    <row r="64" spans="1:6" ht="15.75">
      <c r="A64" s="17" t="s">
        <v>417</v>
      </c>
      <c r="B64" s="81" t="s">
        <v>250</v>
      </c>
      <c r="C64" s="89">
        <f>SUM(C18+C24+C38+C49+C55+C59+C63)</f>
        <v>30416</v>
      </c>
      <c r="D64" s="89">
        <f>SUM(D18+D24+D38+D49+D55+D59+D63)</f>
        <v>24113</v>
      </c>
      <c r="E64" s="89">
        <f aca="true" t="shared" si="6" ref="E64">SUM(E18+E24+E38+E49+E55+E59+E63)</f>
        <v>0</v>
      </c>
      <c r="F64" s="89">
        <f>SUM(F18+F24+F38+F49+F55+F59+F63)</f>
        <v>54529</v>
      </c>
    </row>
    <row r="65" spans="1:6" ht="15.75">
      <c r="A65" s="84" t="s">
        <v>492</v>
      </c>
      <c r="B65" s="81"/>
      <c r="C65" s="101"/>
      <c r="D65" s="101"/>
      <c r="E65" s="101"/>
      <c r="F65" s="101">
        <f>SUM(C65:E65)</f>
        <v>0</v>
      </c>
    </row>
    <row r="66" spans="1:6" ht="15.75">
      <c r="A66" s="84" t="s">
        <v>493</v>
      </c>
      <c r="B66" s="81"/>
      <c r="C66" s="101"/>
      <c r="D66" s="101"/>
      <c r="E66" s="101"/>
      <c r="F66" s="101"/>
    </row>
    <row r="67" spans="1:6" ht="15" hidden="1">
      <c r="A67" s="31" t="s">
        <v>400</v>
      </c>
      <c r="B67" s="4" t="s">
        <v>251</v>
      </c>
      <c r="C67" s="101"/>
      <c r="D67" s="101"/>
      <c r="E67" s="101"/>
      <c r="F67" s="101"/>
    </row>
    <row r="68" spans="1:6" ht="15" hidden="1">
      <c r="A68" s="11" t="s">
        <v>252</v>
      </c>
      <c r="B68" s="4" t="s">
        <v>253</v>
      </c>
      <c r="C68" s="101"/>
      <c r="D68" s="101"/>
      <c r="E68" s="101"/>
      <c r="F68" s="101"/>
    </row>
    <row r="69" spans="1:6" ht="15" hidden="1">
      <c r="A69" s="31" t="s">
        <v>401</v>
      </c>
      <c r="B69" s="4" t="s">
        <v>254</v>
      </c>
      <c r="C69" s="101"/>
      <c r="D69" s="101"/>
      <c r="E69" s="101"/>
      <c r="F69" s="101"/>
    </row>
    <row r="70" spans="1:6" ht="15">
      <c r="A70" s="13" t="s">
        <v>419</v>
      </c>
      <c r="B70" s="6" t="s">
        <v>255</v>
      </c>
      <c r="C70" s="101"/>
      <c r="D70" s="101"/>
      <c r="E70" s="101"/>
      <c r="F70" s="101"/>
    </row>
    <row r="71" spans="1:6" ht="15" hidden="1">
      <c r="A71" s="11" t="s">
        <v>402</v>
      </c>
      <c r="B71" s="4" t="s">
        <v>256</v>
      </c>
      <c r="C71" s="101"/>
      <c r="D71" s="101"/>
      <c r="E71" s="101"/>
      <c r="F71" s="101"/>
    </row>
    <row r="72" spans="1:6" ht="15" hidden="1">
      <c r="A72" s="31" t="s">
        <v>257</v>
      </c>
      <c r="B72" s="4" t="s">
        <v>258</v>
      </c>
      <c r="C72" s="101"/>
      <c r="D72" s="101"/>
      <c r="E72" s="101"/>
      <c r="F72" s="101"/>
    </row>
    <row r="73" spans="1:6" ht="15" hidden="1">
      <c r="A73" s="11" t="s">
        <v>403</v>
      </c>
      <c r="B73" s="4" t="s">
        <v>259</v>
      </c>
      <c r="C73" s="101"/>
      <c r="D73" s="101"/>
      <c r="E73" s="101"/>
      <c r="F73" s="101"/>
    </row>
    <row r="74" spans="1:6" ht="15" hidden="1">
      <c r="A74" s="31" t="s">
        <v>260</v>
      </c>
      <c r="B74" s="4" t="s">
        <v>261</v>
      </c>
      <c r="C74" s="101"/>
      <c r="D74" s="101"/>
      <c r="E74" s="101"/>
      <c r="F74" s="101"/>
    </row>
    <row r="75" spans="1:6" ht="15">
      <c r="A75" s="12" t="s">
        <v>420</v>
      </c>
      <c r="B75" s="6" t="s">
        <v>262</v>
      </c>
      <c r="C75" s="101"/>
      <c r="D75" s="101"/>
      <c r="E75" s="101"/>
      <c r="F75" s="101"/>
    </row>
    <row r="76" spans="1:6" ht="15">
      <c r="A76" s="4" t="s">
        <v>490</v>
      </c>
      <c r="B76" s="4" t="s">
        <v>263</v>
      </c>
      <c r="C76" s="101"/>
      <c r="D76" s="101"/>
      <c r="E76" s="101"/>
      <c r="F76" s="101"/>
    </row>
    <row r="77" spans="1:6" ht="15">
      <c r="A77" s="4" t="s">
        <v>491</v>
      </c>
      <c r="B77" s="4" t="s">
        <v>263</v>
      </c>
      <c r="C77" s="101"/>
      <c r="D77" s="101">
        <v>17356</v>
      </c>
      <c r="E77" s="101"/>
      <c r="F77" s="101">
        <f>SUM(D77:E77)</f>
        <v>17356</v>
      </c>
    </row>
    <row r="78" spans="1:6" ht="15">
      <c r="A78" s="4" t="s">
        <v>488</v>
      </c>
      <c r="B78" s="4" t="s">
        <v>264</v>
      </c>
      <c r="C78" s="101"/>
      <c r="D78" s="101"/>
      <c r="E78" s="101"/>
      <c r="F78" s="101"/>
    </row>
    <row r="79" spans="1:6" ht="15">
      <c r="A79" s="4" t="s">
        <v>489</v>
      </c>
      <c r="B79" s="4" t="s">
        <v>264</v>
      </c>
      <c r="C79" s="101"/>
      <c r="D79" s="101"/>
      <c r="E79" s="101"/>
      <c r="F79" s="101"/>
    </row>
    <row r="80" spans="1:6" ht="15">
      <c r="A80" s="6" t="s">
        <v>421</v>
      </c>
      <c r="B80" s="6" t="s">
        <v>265</v>
      </c>
      <c r="C80" s="89">
        <f>SUM(C76:C79)</f>
        <v>0</v>
      </c>
      <c r="D80" s="101">
        <f>SUM(D76:D79)</f>
        <v>17356</v>
      </c>
      <c r="E80" s="101"/>
      <c r="F80" s="368">
        <f>SUM(F76:F79)</f>
        <v>17356</v>
      </c>
    </row>
    <row r="81" spans="1:6" ht="15">
      <c r="A81" s="31" t="s">
        <v>266</v>
      </c>
      <c r="B81" s="4" t="s">
        <v>267</v>
      </c>
      <c r="C81" s="101"/>
      <c r="D81" s="101" t="s">
        <v>578</v>
      </c>
      <c r="E81" s="101"/>
      <c r="F81" s="101">
        <f aca="true" t="shared" si="7" ref="F81:F92">SUM(C81:E81)</f>
        <v>0</v>
      </c>
    </row>
    <row r="82" spans="1:6" ht="15">
      <c r="A82" s="31" t="s">
        <v>268</v>
      </c>
      <c r="B82" s="4" t="s">
        <v>269</v>
      </c>
      <c r="C82" s="101"/>
      <c r="D82" s="101"/>
      <c r="E82" s="101"/>
      <c r="F82" s="101">
        <f t="shared" si="7"/>
        <v>0</v>
      </c>
    </row>
    <row r="83" spans="1:6" ht="15">
      <c r="A83" s="31" t="s">
        <v>270</v>
      </c>
      <c r="B83" s="4" t="s">
        <v>271</v>
      </c>
      <c r="C83" s="101"/>
      <c r="D83" s="101"/>
      <c r="E83" s="101"/>
      <c r="F83" s="101">
        <f t="shared" si="7"/>
        <v>0</v>
      </c>
    </row>
    <row r="84" spans="1:6" ht="15">
      <c r="A84" s="31" t="s">
        <v>272</v>
      </c>
      <c r="B84" s="4" t="s">
        <v>273</v>
      </c>
      <c r="C84" s="101"/>
      <c r="D84" s="101"/>
      <c r="E84" s="101"/>
      <c r="F84" s="101">
        <f t="shared" si="7"/>
        <v>0</v>
      </c>
    </row>
    <row r="85" spans="1:6" ht="15">
      <c r="A85" s="11" t="s">
        <v>404</v>
      </c>
      <c r="B85" s="4" t="s">
        <v>274</v>
      </c>
      <c r="C85" s="101"/>
      <c r="D85" s="101"/>
      <c r="E85" s="101"/>
      <c r="F85" s="101">
        <f t="shared" si="7"/>
        <v>0</v>
      </c>
    </row>
    <row r="86" spans="1:6" ht="15">
      <c r="A86" s="13" t="s">
        <v>422</v>
      </c>
      <c r="B86" s="6" t="s">
        <v>275</v>
      </c>
      <c r="C86" s="101">
        <f>SUM(C81:C85)</f>
        <v>0</v>
      </c>
      <c r="D86" s="101"/>
      <c r="E86" s="101"/>
      <c r="F86" s="101">
        <f t="shared" si="7"/>
        <v>0</v>
      </c>
    </row>
    <row r="87" spans="1:6" ht="15" hidden="1">
      <c r="A87" s="11" t="s">
        <v>276</v>
      </c>
      <c r="B87" s="4" t="s">
        <v>277</v>
      </c>
      <c r="C87" s="101"/>
      <c r="D87" s="101"/>
      <c r="E87" s="101"/>
      <c r="F87" s="101">
        <f t="shared" si="7"/>
        <v>0</v>
      </c>
    </row>
    <row r="88" spans="1:6" ht="15" hidden="1">
      <c r="A88" s="11" t="s">
        <v>278</v>
      </c>
      <c r="B88" s="4" t="s">
        <v>279</v>
      </c>
      <c r="C88" s="101"/>
      <c r="D88" s="101"/>
      <c r="E88" s="101"/>
      <c r="F88" s="101">
        <f t="shared" si="7"/>
        <v>0</v>
      </c>
    </row>
    <row r="89" spans="1:6" ht="15" hidden="1">
      <c r="A89" s="31" t="s">
        <v>280</v>
      </c>
      <c r="B89" s="4" t="s">
        <v>281</v>
      </c>
      <c r="C89" s="101"/>
      <c r="D89" s="101"/>
      <c r="E89" s="101"/>
      <c r="F89" s="101">
        <f t="shared" si="7"/>
        <v>0</v>
      </c>
    </row>
    <row r="90" spans="1:6" ht="15" hidden="1">
      <c r="A90" s="31" t="s">
        <v>405</v>
      </c>
      <c r="B90" s="4" t="s">
        <v>282</v>
      </c>
      <c r="C90" s="101"/>
      <c r="D90" s="101"/>
      <c r="E90" s="101"/>
      <c r="F90" s="101">
        <f t="shared" si="7"/>
        <v>0</v>
      </c>
    </row>
    <row r="91" spans="1:6" ht="15">
      <c r="A91" s="12" t="s">
        <v>423</v>
      </c>
      <c r="B91" s="6" t="s">
        <v>283</v>
      </c>
      <c r="C91" s="101"/>
      <c r="D91" s="101"/>
      <c r="E91" s="101"/>
      <c r="F91" s="101">
        <f t="shared" si="7"/>
        <v>0</v>
      </c>
    </row>
    <row r="92" spans="1:6" ht="15">
      <c r="A92" s="13" t="s">
        <v>284</v>
      </c>
      <c r="B92" s="6" t="s">
        <v>285</v>
      </c>
      <c r="C92" s="101"/>
      <c r="D92" s="101"/>
      <c r="E92" s="101"/>
      <c r="F92" s="101">
        <f t="shared" si="7"/>
        <v>0</v>
      </c>
    </row>
    <row r="93" spans="1:6" ht="15.75">
      <c r="A93" s="82" t="s">
        <v>424</v>
      </c>
      <c r="B93" s="83" t="s">
        <v>286</v>
      </c>
      <c r="C93" s="89">
        <f>SUM(C70+C75+C80+C86)</f>
        <v>0</v>
      </c>
      <c r="D93" s="89">
        <f>SUM(D70+D75+D80+D86)</f>
        <v>17356</v>
      </c>
      <c r="E93" s="89">
        <f>SUM(E70+E75+E80+E86)</f>
        <v>0</v>
      </c>
      <c r="F93" s="89">
        <f>SUM(F70+F75+F80+F86)</f>
        <v>17356</v>
      </c>
    </row>
    <row r="94" spans="1:6" ht="15.75">
      <c r="A94" s="84" t="s">
        <v>407</v>
      </c>
      <c r="B94" s="85"/>
      <c r="C94" s="89">
        <f>SUM(C64+C93)</f>
        <v>30416</v>
      </c>
      <c r="D94" s="89">
        <f>SUM(D64+D93)</f>
        <v>41469</v>
      </c>
      <c r="E94" s="89">
        <f>SUM(E64+E93)</f>
        <v>0</v>
      </c>
      <c r="F94" s="89">
        <f>F64+F93</f>
        <v>71885</v>
      </c>
    </row>
  </sheetData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&amp;R1. melléklet a  .. /2018.(II.... 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workbookViewId="0" topLeftCell="A13">
      <selection activeCell="E3" sqref="E3"/>
    </sheetView>
  </sheetViews>
  <sheetFormatPr defaultColWidth="9.140625" defaultRowHeight="15"/>
  <cols>
    <col min="1" max="1" width="6.140625" style="0" customWidth="1"/>
    <col min="2" max="2" width="66.28125" style="0" customWidth="1"/>
    <col min="3" max="3" width="12.28125" style="0" bestFit="1" customWidth="1"/>
    <col min="4" max="4" width="15.00390625" style="0" customWidth="1"/>
    <col min="5" max="5" width="22.7109375" style="0" customWidth="1"/>
  </cols>
  <sheetData>
    <row r="1" spans="1:5" ht="15">
      <c r="A1" s="385" t="s">
        <v>580</v>
      </c>
      <c r="B1" s="385"/>
      <c r="C1" s="385"/>
      <c r="D1" s="385"/>
      <c r="E1" s="385"/>
    </row>
    <row r="2" spans="1:5" ht="15">
      <c r="A2" s="386" t="s">
        <v>500</v>
      </c>
      <c r="B2" s="386"/>
      <c r="C2" s="386"/>
      <c r="D2" s="386"/>
      <c r="E2" s="386"/>
    </row>
    <row r="3" spans="1:5" ht="15">
      <c r="A3" s="53"/>
      <c r="B3" s="53"/>
      <c r="C3" s="53"/>
      <c r="D3" s="53"/>
      <c r="E3" s="53"/>
    </row>
    <row r="4" spans="1:5" ht="15">
      <c r="A4" s="387"/>
      <c r="B4" s="387"/>
      <c r="C4" s="387"/>
      <c r="D4" s="387"/>
      <c r="E4" s="387"/>
    </row>
    <row r="5" spans="1:5" ht="15">
      <c r="A5" s="54"/>
      <c r="B5" s="55"/>
      <c r="C5" s="56"/>
      <c r="D5" s="56"/>
      <c r="E5" s="128" t="s">
        <v>560</v>
      </c>
    </row>
    <row r="6" spans="1:5" ht="15">
      <c r="A6" s="57" t="s">
        <v>501</v>
      </c>
      <c r="B6" s="58" t="s">
        <v>496</v>
      </c>
      <c r="C6" s="59" t="s">
        <v>502</v>
      </c>
      <c r="D6" s="59" t="s">
        <v>525</v>
      </c>
      <c r="E6" s="59" t="s">
        <v>503</v>
      </c>
    </row>
    <row r="7" spans="1:5" ht="15.75" thickBot="1">
      <c r="A7" s="60" t="s">
        <v>504</v>
      </c>
      <c r="B7" s="61"/>
      <c r="C7" s="62" t="s">
        <v>505</v>
      </c>
      <c r="D7" s="62" t="s">
        <v>506</v>
      </c>
      <c r="E7" s="62">
        <v>2018</v>
      </c>
    </row>
    <row r="8" spans="1:5" ht="15.75" thickTop="1">
      <c r="A8" s="63" t="s">
        <v>507</v>
      </c>
      <c r="B8" s="64"/>
      <c r="C8" s="65"/>
      <c r="D8" s="66"/>
      <c r="E8" s="66"/>
    </row>
    <row r="9" spans="1:5" ht="15">
      <c r="A9" s="54" t="s">
        <v>508</v>
      </c>
      <c r="B9" s="67" t="s">
        <v>509</v>
      </c>
      <c r="C9" s="102">
        <v>520</v>
      </c>
      <c r="D9" s="102"/>
      <c r="E9" s="102"/>
    </row>
    <row r="10" spans="1:5" ht="15">
      <c r="A10" s="54" t="s">
        <v>510</v>
      </c>
      <c r="B10" s="55" t="s">
        <v>511</v>
      </c>
      <c r="C10" s="103"/>
      <c r="D10" s="102"/>
      <c r="E10" s="102">
        <v>1984700</v>
      </c>
    </row>
    <row r="11" spans="1:5" ht="15">
      <c r="A11" s="54" t="s">
        <v>512</v>
      </c>
      <c r="B11" s="55" t="s">
        <v>513</v>
      </c>
      <c r="C11" s="102"/>
      <c r="D11" s="102"/>
      <c r="E11" s="102">
        <v>1760000</v>
      </c>
    </row>
    <row r="12" spans="1:5" ht="15">
      <c r="A12" s="54" t="s">
        <v>514</v>
      </c>
      <c r="B12" s="55" t="s">
        <v>515</v>
      </c>
      <c r="C12" s="102"/>
      <c r="D12" s="102"/>
      <c r="E12" s="102">
        <v>582636</v>
      </c>
    </row>
    <row r="13" spans="1:5" ht="15">
      <c r="A13" s="54" t="s">
        <v>516</v>
      </c>
      <c r="B13" s="55" t="s">
        <v>517</v>
      </c>
      <c r="C13" s="102"/>
      <c r="D13" s="102"/>
      <c r="E13" s="104">
        <v>862600</v>
      </c>
    </row>
    <row r="14" spans="1:5" ht="15">
      <c r="A14" s="54" t="s">
        <v>552</v>
      </c>
      <c r="B14" s="55" t="s">
        <v>572</v>
      </c>
      <c r="C14" s="102"/>
      <c r="D14" s="102"/>
      <c r="E14" s="102">
        <v>5000000</v>
      </c>
    </row>
    <row r="15" spans="1:5" ht="15">
      <c r="A15" s="54" t="s">
        <v>518</v>
      </c>
      <c r="B15" s="55" t="s">
        <v>551</v>
      </c>
      <c r="C15" s="102"/>
      <c r="D15" s="102"/>
      <c r="E15" s="102">
        <v>56100</v>
      </c>
    </row>
    <row r="16" spans="1:5" ht="15">
      <c r="A16" s="54" t="s">
        <v>573</v>
      </c>
      <c r="B16" s="55" t="s">
        <v>574</v>
      </c>
      <c r="C16" s="102"/>
      <c r="D16" s="102"/>
      <c r="E16" s="102">
        <v>4610716</v>
      </c>
    </row>
    <row r="17" spans="1:5" ht="15" hidden="1">
      <c r="A17" s="54"/>
      <c r="B17" s="55"/>
      <c r="C17" s="102"/>
      <c r="D17" s="102"/>
      <c r="E17" s="102"/>
    </row>
    <row r="18" spans="1:5" ht="15" hidden="1">
      <c r="A18" s="54"/>
      <c r="B18" s="55"/>
      <c r="C18" s="102"/>
      <c r="D18" s="102"/>
      <c r="E18" s="102"/>
    </row>
    <row r="19" spans="1:5" ht="16.5" thickBot="1">
      <c r="A19" s="54"/>
      <c r="B19" s="68" t="s">
        <v>519</v>
      </c>
      <c r="C19" s="105"/>
      <c r="D19" s="105"/>
      <c r="E19" s="107">
        <f>SUM(E10:E16)</f>
        <v>14856752</v>
      </c>
    </row>
    <row r="20" spans="1:5" ht="15.75">
      <c r="A20" s="54"/>
      <c r="B20" s="148"/>
      <c r="C20" s="104"/>
      <c r="D20" s="104"/>
      <c r="E20" s="149"/>
    </row>
    <row r="21" spans="1:5" ht="15">
      <c r="A21" s="54"/>
      <c r="B21" s="150" t="s">
        <v>584</v>
      </c>
      <c r="C21" s="104"/>
      <c r="D21" s="104"/>
      <c r="E21" s="149">
        <v>537800</v>
      </c>
    </row>
    <row r="22" spans="1:5" ht="15">
      <c r="A22" s="54"/>
      <c r="B22" s="55"/>
      <c r="C22" s="102"/>
      <c r="D22" s="102"/>
      <c r="E22" s="102"/>
    </row>
    <row r="23" spans="1:5" ht="15" hidden="1">
      <c r="A23" s="54"/>
      <c r="B23" s="67"/>
      <c r="C23" s="102"/>
      <c r="D23" s="102"/>
      <c r="E23" s="102"/>
    </row>
    <row r="24" spans="1:5" ht="15">
      <c r="A24" s="70" t="s">
        <v>553</v>
      </c>
      <c r="B24" s="69" t="s">
        <v>554</v>
      </c>
      <c r="C24" s="102"/>
      <c r="D24" s="102"/>
      <c r="E24" s="108">
        <v>3390000</v>
      </c>
    </row>
    <row r="25" spans="1:5" ht="15">
      <c r="A25" s="54"/>
      <c r="B25" s="55"/>
      <c r="C25" s="102"/>
      <c r="D25" s="102"/>
      <c r="E25" s="106"/>
    </row>
    <row r="26" spans="1:5" ht="15">
      <c r="A26" s="70" t="s">
        <v>555</v>
      </c>
      <c r="B26" s="69" t="s">
        <v>556</v>
      </c>
      <c r="C26" s="106"/>
      <c r="D26" s="102"/>
      <c r="E26" s="102"/>
    </row>
    <row r="27" spans="1:5" ht="15">
      <c r="A27" s="54" t="s">
        <v>557</v>
      </c>
      <c r="B27" s="55" t="s">
        <v>520</v>
      </c>
      <c r="C27" s="106">
        <v>9</v>
      </c>
      <c r="D27" s="102">
        <v>55360</v>
      </c>
      <c r="E27" s="102">
        <v>498240</v>
      </c>
    </row>
    <row r="28" spans="1:5" ht="15">
      <c r="A28" s="130"/>
      <c r="B28" s="67"/>
      <c r="C28" s="106"/>
      <c r="D28" s="102"/>
      <c r="E28" s="102"/>
    </row>
    <row r="29" spans="1:5" ht="15" hidden="1">
      <c r="A29" s="129"/>
      <c r="B29" s="69"/>
      <c r="C29" s="106"/>
      <c r="D29" s="102"/>
      <c r="E29" s="102"/>
    </row>
    <row r="30" spans="1:5" ht="15">
      <c r="A30" s="54" t="s">
        <v>558</v>
      </c>
      <c r="B30" s="55" t="s">
        <v>559</v>
      </c>
      <c r="C30" s="106"/>
      <c r="D30" s="102"/>
      <c r="E30" s="102">
        <v>30210</v>
      </c>
    </row>
    <row r="31" spans="1:5" ht="15" hidden="1">
      <c r="A31" s="54"/>
      <c r="B31" s="55"/>
      <c r="C31" s="106"/>
      <c r="D31" s="102"/>
      <c r="E31" s="102"/>
    </row>
    <row r="32" spans="1:5" ht="15" hidden="1">
      <c r="A32" s="54"/>
      <c r="B32" s="55"/>
      <c r="C32" s="106"/>
      <c r="D32" s="102"/>
      <c r="E32" s="102"/>
    </row>
    <row r="33" spans="1:5" ht="15.75" thickBot="1">
      <c r="A33" s="70"/>
      <c r="B33" s="71" t="s">
        <v>521</v>
      </c>
      <c r="C33" s="107"/>
      <c r="D33" s="107"/>
      <c r="E33" s="107">
        <f>SUM(E24:E32)</f>
        <v>3918450</v>
      </c>
    </row>
    <row r="34" spans="1:5" ht="15">
      <c r="A34" s="70"/>
      <c r="B34" s="72"/>
      <c r="C34" s="108"/>
      <c r="D34" s="108"/>
      <c r="E34" s="108"/>
    </row>
    <row r="35" spans="1:5" ht="15">
      <c r="A35" s="70" t="s">
        <v>522</v>
      </c>
      <c r="B35" s="72" t="s">
        <v>523</v>
      </c>
      <c r="C35" s="102"/>
      <c r="D35" s="102"/>
      <c r="E35" s="109">
        <v>1800000</v>
      </c>
    </row>
    <row r="36" spans="1:5" ht="15">
      <c r="A36" s="70"/>
      <c r="B36" s="72"/>
      <c r="C36" s="108"/>
      <c r="D36" s="108"/>
      <c r="E36" s="109"/>
    </row>
    <row r="37" spans="1:5" ht="15">
      <c r="A37" s="70"/>
      <c r="B37" s="72"/>
      <c r="C37" s="108"/>
      <c r="D37" s="108"/>
      <c r="E37" s="109"/>
    </row>
    <row r="38" spans="1:5" ht="15">
      <c r="A38" s="70"/>
      <c r="B38" s="72"/>
      <c r="C38" s="108"/>
      <c r="D38" s="108"/>
      <c r="E38" s="109"/>
    </row>
    <row r="39" spans="1:5" ht="15" hidden="1">
      <c r="A39" s="73"/>
      <c r="B39" s="75"/>
      <c r="C39" s="110"/>
      <c r="D39" s="110"/>
      <c r="E39" s="110"/>
    </row>
    <row r="40" spans="1:5" ht="15" hidden="1">
      <c r="A40" s="70"/>
      <c r="B40" s="76"/>
      <c r="C40" s="102"/>
      <c r="D40" s="110"/>
      <c r="E40" s="110"/>
    </row>
    <row r="41" spans="1:5" ht="15" hidden="1">
      <c r="A41" s="70"/>
      <c r="B41" s="72"/>
      <c r="C41" s="108"/>
      <c r="D41" s="108"/>
      <c r="E41" s="109"/>
    </row>
    <row r="42" spans="1:5" ht="16.5" thickBot="1">
      <c r="A42" s="54"/>
      <c r="B42" s="74" t="s">
        <v>524</v>
      </c>
      <c r="C42" s="111"/>
      <c r="D42" s="111"/>
      <c r="E42" s="111">
        <v>21113002</v>
      </c>
    </row>
    <row r="43" ht="15.75" thickTop="1"/>
  </sheetData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256" r:id="rId1"/>
  <headerFooter>
    <oddHeader xml:space="preserve">&amp;R3. melléklet a   ../2018 (II...) önkormányzati rendelethez
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view="pageLayout" workbookViewId="0" topLeftCell="A2">
      <selection activeCell="A27" sqref="A27"/>
    </sheetView>
  </sheetViews>
  <sheetFormatPr defaultColWidth="9.140625" defaultRowHeight="15"/>
  <cols>
    <col min="1" max="1" width="57.421875" style="0" customWidth="1"/>
    <col min="3" max="3" width="16.28125" style="0" customWidth="1"/>
  </cols>
  <sheetData>
    <row r="1" spans="1:3" ht="27" customHeight="1">
      <c r="A1" s="377" t="s">
        <v>579</v>
      </c>
      <c r="B1" s="381"/>
      <c r="C1" s="381"/>
    </row>
    <row r="2" spans="1:3" ht="25.5" customHeight="1">
      <c r="A2" s="380" t="s">
        <v>8</v>
      </c>
      <c r="B2" s="381"/>
      <c r="C2" s="381"/>
    </row>
    <row r="3" spans="1:3" ht="15.75" customHeight="1">
      <c r="A3" s="41"/>
      <c r="B3" s="42"/>
      <c r="C3" s="42"/>
    </row>
    <row r="4" ht="21" customHeight="1">
      <c r="A4" s="3"/>
    </row>
    <row r="5" spans="1:3" ht="25.5">
      <c r="A5" s="34" t="s">
        <v>496</v>
      </c>
      <c r="B5" s="2" t="s">
        <v>12</v>
      </c>
      <c r="C5" s="43" t="s">
        <v>1</v>
      </c>
    </row>
    <row r="6" spans="1:3" ht="15" hidden="1">
      <c r="A6" s="11" t="s">
        <v>466</v>
      </c>
      <c r="B6" s="5" t="s">
        <v>189</v>
      </c>
      <c r="C6" s="23"/>
    </row>
    <row r="7" spans="1:3" ht="15" hidden="1">
      <c r="A7" s="11" t="s">
        <v>475</v>
      </c>
      <c r="B7" s="5" t="s">
        <v>189</v>
      </c>
      <c r="C7" s="23"/>
    </row>
    <row r="8" spans="1:3" ht="30" hidden="1">
      <c r="A8" s="11" t="s">
        <v>476</v>
      </c>
      <c r="B8" s="5" t="s">
        <v>189</v>
      </c>
      <c r="C8" s="23"/>
    </row>
    <row r="9" spans="1:3" ht="15" hidden="1">
      <c r="A9" s="11" t="s">
        <v>474</v>
      </c>
      <c r="B9" s="5" t="s">
        <v>189</v>
      </c>
      <c r="C9" s="23"/>
    </row>
    <row r="10" spans="1:3" ht="15" hidden="1">
      <c r="A10" s="11" t="s">
        <v>473</v>
      </c>
      <c r="B10" s="5" t="s">
        <v>189</v>
      </c>
      <c r="C10" s="23"/>
    </row>
    <row r="11" spans="1:3" ht="15" hidden="1">
      <c r="A11" s="11" t="s">
        <v>472</v>
      </c>
      <c r="B11" s="5" t="s">
        <v>189</v>
      </c>
      <c r="C11" s="23"/>
    </row>
    <row r="12" spans="1:3" ht="15" hidden="1">
      <c r="A12" s="11" t="s">
        <v>467</v>
      </c>
      <c r="B12" s="5" t="s">
        <v>189</v>
      </c>
      <c r="C12" s="23"/>
    </row>
    <row r="13" spans="1:3" ht="15" hidden="1">
      <c r="A13" s="11" t="s">
        <v>468</v>
      </c>
      <c r="B13" s="5" t="s">
        <v>189</v>
      </c>
      <c r="C13" s="23"/>
    </row>
    <row r="14" spans="1:3" ht="15" hidden="1">
      <c r="A14" s="11" t="s">
        <v>469</v>
      </c>
      <c r="B14" s="5" t="s">
        <v>189</v>
      </c>
      <c r="C14" s="23"/>
    </row>
    <row r="15" spans="1:3" ht="15" hidden="1">
      <c r="A15" s="11" t="s">
        <v>470</v>
      </c>
      <c r="B15" s="5" t="s">
        <v>189</v>
      </c>
      <c r="C15" s="23"/>
    </row>
    <row r="16" spans="1:3" ht="25.5">
      <c r="A16" s="6" t="s">
        <v>375</v>
      </c>
      <c r="B16" s="7" t="s">
        <v>189</v>
      </c>
      <c r="C16" s="50"/>
    </row>
    <row r="17" spans="1:3" ht="15" hidden="1">
      <c r="A17" s="11" t="s">
        <v>466</v>
      </c>
      <c r="B17" s="5" t="s">
        <v>190</v>
      </c>
      <c r="C17" s="50"/>
    </row>
    <row r="18" spans="1:3" ht="15" hidden="1">
      <c r="A18" s="11" t="s">
        <v>475</v>
      </c>
      <c r="B18" s="5" t="s">
        <v>190</v>
      </c>
      <c r="C18" s="50"/>
    </row>
    <row r="19" spans="1:3" ht="30" hidden="1">
      <c r="A19" s="11" t="s">
        <v>476</v>
      </c>
      <c r="B19" s="5" t="s">
        <v>190</v>
      </c>
      <c r="C19" s="50"/>
    </row>
    <row r="20" spans="1:3" ht="15" hidden="1">
      <c r="A20" s="11" t="s">
        <v>474</v>
      </c>
      <c r="B20" s="5" t="s">
        <v>190</v>
      </c>
      <c r="C20" s="50"/>
    </row>
    <row r="21" spans="1:3" ht="15" hidden="1">
      <c r="A21" s="11" t="s">
        <v>473</v>
      </c>
      <c r="B21" s="5" t="s">
        <v>190</v>
      </c>
      <c r="C21" s="50"/>
    </row>
    <row r="22" spans="1:3" ht="15" hidden="1">
      <c r="A22" s="11" t="s">
        <v>472</v>
      </c>
      <c r="B22" s="5" t="s">
        <v>190</v>
      </c>
      <c r="C22" s="50"/>
    </row>
    <row r="23" spans="1:3" ht="15" hidden="1">
      <c r="A23" s="11" t="s">
        <v>467</v>
      </c>
      <c r="B23" s="5" t="s">
        <v>190</v>
      </c>
      <c r="C23" s="50"/>
    </row>
    <row r="24" spans="1:3" ht="15" hidden="1">
      <c r="A24" s="11" t="s">
        <v>468</v>
      </c>
      <c r="B24" s="5" t="s">
        <v>190</v>
      </c>
      <c r="C24" s="50"/>
    </row>
    <row r="25" spans="1:3" ht="15" hidden="1">
      <c r="A25" s="11" t="s">
        <v>469</v>
      </c>
      <c r="B25" s="5" t="s">
        <v>190</v>
      </c>
      <c r="C25" s="50"/>
    </row>
    <row r="26" spans="1:3" ht="15" hidden="1">
      <c r="A26" s="11" t="s">
        <v>470</v>
      </c>
      <c r="B26" s="5" t="s">
        <v>190</v>
      </c>
      <c r="C26" s="50"/>
    </row>
    <row r="27" spans="1:3" ht="25.5">
      <c r="A27" s="6" t="s">
        <v>427</v>
      </c>
      <c r="B27" s="7" t="s">
        <v>190</v>
      </c>
      <c r="C27" s="50"/>
    </row>
    <row r="28" spans="1:3" ht="15">
      <c r="A28" s="11" t="s">
        <v>466</v>
      </c>
      <c r="B28" s="5" t="s">
        <v>191</v>
      </c>
      <c r="C28" s="50"/>
    </row>
    <row r="29" spans="1:3" ht="15">
      <c r="A29" s="11" t="s">
        <v>475</v>
      </c>
      <c r="B29" s="5" t="s">
        <v>191</v>
      </c>
      <c r="C29" s="50"/>
    </row>
    <row r="30" spans="1:3" ht="30">
      <c r="A30" s="11" t="s">
        <v>476</v>
      </c>
      <c r="B30" s="5" t="s">
        <v>191</v>
      </c>
      <c r="C30" s="50"/>
    </row>
    <row r="31" spans="1:3" ht="15">
      <c r="A31" s="11" t="s">
        <v>474</v>
      </c>
      <c r="B31" s="5" t="s">
        <v>191</v>
      </c>
      <c r="C31" s="50"/>
    </row>
    <row r="32" spans="1:3" ht="15">
      <c r="A32" s="11" t="s">
        <v>473</v>
      </c>
      <c r="B32" s="5" t="s">
        <v>191</v>
      </c>
      <c r="C32" s="50"/>
    </row>
    <row r="33" spans="1:3" ht="15">
      <c r="A33" s="11" t="s">
        <v>472</v>
      </c>
      <c r="B33" s="5" t="s">
        <v>191</v>
      </c>
      <c r="C33" s="152">
        <v>1104</v>
      </c>
    </row>
    <row r="34" spans="1:3" ht="15">
      <c r="A34" s="11" t="s">
        <v>467</v>
      </c>
      <c r="B34" s="5" t="s">
        <v>191</v>
      </c>
      <c r="C34" s="50">
        <v>643</v>
      </c>
    </row>
    <row r="35" spans="1:3" ht="15">
      <c r="A35" s="11" t="s">
        <v>468</v>
      </c>
      <c r="B35" s="5" t="s">
        <v>191</v>
      </c>
      <c r="C35" s="50"/>
    </row>
    <row r="36" spans="1:3" ht="15">
      <c r="A36" s="11" t="s">
        <v>469</v>
      </c>
      <c r="B36" s="5" t="s">
        <v>191</v>
      </c>
      <c r="C36" s="50"/>
    </row>
    <row r="37" spans="1:3" ht="15">
      <c r="A37" s="11" t="s">
        <v>470</v>
      </c>
      <c r="B37" s="5" t="s">
        <v>191</v>
      </c>
      <c r="C37" s="50"/>
    </row>
    <row r="38" spans="1:3" ht="22.5" customHeight="1">
      <c r="A38" s="6" t="s">
        <v>426</v>
      </c>
      <c r="B38" s="7" t="s">
        <v>191</v>
      </c>
      <c r="C38" s="51">
        <f>SUM(C28:C37)</f>
        <v>1747</v>
      </c>
    </row>
    <row r="39" spans="1:3" ht="15" hidden="1">
      <c r="A39" s="11" t="s">
        <v>466</v>
      </c>
      <c r="B39" s="5" t="s">
        <v>197</v>
      </c>
      <c r="C39" s="50"/>
    </row>
    <row r="40" spans="1:3" ht="15" hidden="1">
      <c r="A40" s="11" t="s">
        <v>475</v>
      </c>
      <c r="B40" s="5" t="s">
        <v>197</v>
      </c>
      <c r="C40" s="50"/>
    </row>
    <row r="41" spans="1:3" ht="30" hidden="1">
      <c r="A41" s="11" t="s">
        <v>476</v>
      </c>
      <c r="B41" s="5" t="s">
        <v>197</v>
      </c>
      <c r="C41" s="50"/>
    </row>
    <row r="42" spans="1:3" ht="15" hidden="1">
      <c r="A42" s="11" t="s">
        <v>474</v>
      </c>
      <c r="B42" s="5" t="s">
        <v>197</v>
      </c>
      <c r="C42" s="50"/>
    </row>
    <row r="43" spans="1:3" ht="15" hidden="1">
      <c r="A43" s="11" t="s">
        <v>473</v>
      </c>
      <c r="B43" s="5" t="s">
        <v>197</v>
      </c>
      <c r="C43" s="50"/>
    </row>
    <row r="44" spans="1:3" ht="15" hidden="1">
      <c r="A44" s="11" t="s">
        <v>472</v>
      </c>
      <c r="B44" s="5" t="s">
        <v>197</v>
      </c>
      <c r="C44" s="50"/>
    </row>
    <row r="45" spans="1:3" ht="15" hidden="1">
      <c r="A45" s="11" t="s">
        <v>467</v>
      </c>
      <c r="B45" s="5" t="s">
        <v>197</v>
      </c>
      <c r="C45" s="50"/>
    </row>
    <row r="46" spans="1:3" ht="15" hidden="1">
      <c r="A46" s="11" t="s">
        <v>468</v>
      </c>
      <c r="B46" s="5" t="s">
        <v>197</v>
      </c>
      <c r="C46" s="50"/>
    </row>
    <row r="47" spans="1:3" ht="15" hidden="1">
      <c r="A47" s="11" t="s">
        <v>469</v>
      </c>
      <c r="B47" s="5" t="s">
        <v>197</v>
      </c>
      <c r="C47" s="50"/>
    </row>
    <row r="48" spans="1:3" ht="15" hidden="1">
      <c r="A48" s="11" t="s">
        <v>470</v>
      </c>
      <c r="B48" s="5" t="s">
        <v>197</v>
      </c>
      <c r="C48" s="50"/>
    </row>
    <row r="49" spans="1:3" ht="25.5">
      <c r="A49" s="6" t="s">
        <v>425</v>
      </c>
      <c r="B49" s="7" t="s">
        <v>197</v>
      </c>
      <c r="C49" s="50"/>
    </row>
    <row r="50" spans="1:3" ht="15" hidden="1">
      <c r="A50" s="11" t="s">
        <v>471</v>
      </c>
      <c r="B50" s="5" t="s">
        <v>198</v>
      </c>
      <c r="C50" s="50"/>
    </row>
    <row r="51" spans="1:3" ht="15" hidden="1">
      <c r="A51" s="11" t="s">
        <v>475</v>
      </c>
      <c r="B51" s="5" t="s">
        <v>198</v>
      </c>
      <c r="C51" s="50"/>
    </row>
    <row r="52" spans="1:3" ht="30" hidden="1">
      <c r="A52" s="11" t="s">
        <v>476</v>
      </c>
      <c r="B52" s="5" t="s">
        <v>198</v>
      </c>
      <c r="C52" s="50"/>
    </row>
    <row r="53" spans="1:3" ht="15" hidden="1">
      <c r="A53" s="11" t="s">
        <v>474</v>
      </c>
      <c r="B53" s="5" t="s">
        <v>198</v>
      </c>
      <c r="C53" s="50"/>
    </row>
    <row r="54" spans="1:3" ht="15" hidden="1">
      <c r="A54" s="11" t="s">
        <v>473</v>
      </c>
      <c r="B54" s="5" t="s">
        <v>198</v>
      </c>
      <c r="C54" s="50"/>
    </row>
    <row r="55" spans="1:3" ht="15" hidden="1">
      <c r="A55" s="11" t="s">
        <v>472</v>
      </c>
      <c r="B55" s="5" t="s">
        <v>198</v>
      </c>
      <c r="C55" s="50"/>
    </row>
    <row r="56" spans="1:3" ht="15" hidden="1">
      <c r="A56" s="11" t="s">
        <v>467</v>
      </c>
      <c r="B56" s="5" t="s">
        <v>198</v>
      </c>
      <c r="C56" s="50"/>
    </row>
    <row r="57" spans="1:3" ht="15" hidden="1">
      <c r="A57" s="11" t="s">
        <v>468</v>
      </c>
      <c r="B57" s="5" t="s">
        <v>198</v>
      </c>
      <c r="C57" s="50"/>
    </row>
    <row r="58" spans="1:3" ht="15" hidden="1">
      <c r="A58" s="11" t="s">
        <v>469</v>
      </c>
      <c r="B58" s="5" t="s">
        <v>198</v>
      </c>
      <c r="C58" s="50"/>
    </row>
    <row r="59" spans="1:3" ht="15" hidden="1">
      <c r="A59" s="11" t="s">
        <v>470</v>
      </c>
      <c r="B59" s="5" t="s">
        <v>198</v>
      </c>
      <c r="C59" s="50"/>
    </row>
    <row r="60" spans="1:3" ht="25.5">
      <c r="A60" s="6" t="s">
        <v>428</v>
      </c>
      <c r="B60" s="7" t="s">
        <v>198</v>
      </c>
      <c r="C60" s="50"/>
    </row>
    <row r="61" spans="1:3" ht="15" hidden="1">
      <c r="A61" s="11" t="s">
        <v>466</v>
      </c>
      <c r="B61" s="5" t="s">
        <v>199</v>
      </c>
      <c r="C61" s="50"/>
    </row>
    <row r="62" spans="1:3" ht="15" hidden="1">
      <c r="A62" s="11" t="s">
        <v>475</v>
      </c>
      <c r="B62" s="5" t="s">
        <v>199</v>
      </c>
      <c r="C62" s="50"/>
    </row>
    <row r="63" spans="1:3" ht="30" hidden="1">
      <c r="A63" s="11" t="s">
        <v>476</v>
      </c>
      <c r="B63" s="5" t="s">
        <v>199</v>
      </c>
      <c r="C63" s="50"/>
    </row>
    <row r="64" spans="1:3" ht="15" hidden="1">
      <c r="A64" s="11" t="s">
        <v>474</v>
      </c>
      <c r="B64" s="5" t="s">
        <v>199</v>
      </c>
      <c r="C64" s="50"/>
    </row>
    <row r="65" spans="1:3" ht="15" hidden="1">
      <c r="A65" s="11" t="s">
        <v>473</v>
      </c>
      <c r="B65" s="5" t="s">
        <v>199</v>
      </c>
      <c r="C65" s="50"/>
    </row>
    <row r="66" spans="1:3" ht="15" hidden="1">
      <c r="A66" s="11" t="s">
        <v>472</v>
      </c>
      <c r="B66" s="5" t="s">
        <v>199</v>
      </c>
      <c r="C66" s="50"/>
    </row>
    <row r="67" spans="1:3" ht="15" hidden="1">
      <c r="A67" s="11" t="s">
        <v>467</v>
      </c>
      <c r="B67" s="5" t="s">
        <v>199</v>
      </c>
      <c r="C67" s="50"/>
    </row>
    <row r="68" spans="1:3" ht="15" hidden="1">
      <c r="A68" s="11" t="s">
        <v>468</v>
      </c>
      <c r="B68" s="5" t="s">
        <v>199</v>
      </c>
      <c r="C68" s="50"/>
    </row>
    <row r="69" spans="1:3" ht="15" hidden="1">
      <c r="A69" s="11" t="s">
        <v>469</v>
      </c>
      <c r="B69" s="5" t="s">
        <v>199</v>
      </c>
      <c r="C69" s="50"/>
    </row>
    <row r="70" spans="1:3" ht="15" hidden="1">
      <c r="A70" s="11" t="s">
        <v>470</v>
      </c>
      <c r="B70" s="5" t="s">
        <v>199</v>
      </c>
      <c r="C70" s="50"/>
    </row>
    <row r="71" spans="1:3" ht="21" customHeight="1">
      <c r="A71" s="6" t="s">
        <v>379</v>
      </c>
      <c r="B71" s="7" t="s">
        <v>199</v>
      </c>
      <c r="C71" s="152">
        <v>17000</v>
      </c>
    </row>
    <row r="72" spans="1:3" ht="15" hidden="1">
      <c r="A72" s="11" t="s">
        <v>477</v>
      </c>
      <c r="B72" s="4" t="s">
        <v>242</v>
      </c>
      <c r="C72" s="50"/>
    </row>
    <row r="73" spans="1:3" ht="15" hidden="1">
      <c r="A73" s="11" t="s">
        <v>478</v>
      </c>
      <c r="B73" s="4" t="s">
        <v>242</v>
      </c>
      <c r="C73" s="50"/>
    </row>
    <row r="74" spans="1:3" ht="15" hidden="1">
      <c r="A74" s="11" t="s">
        <v>486</v>
      </c>
      <c r="B74" s="4" t="s">
        <v>242</v>
      </c>
      <c r="C74" s="50"/>
    </row>
    <row r="75" spans="1:3" ht="15" hidden="1">
      <c r="A75" s="4" t="s">
        <v>485</v>
      </c>
      <c r="B75" s="4" t="s">
        <v>242</v>
      </c>
      <c r="C75" s="50"/>
    </row>
    <row r="76" spans="1:3" ht="15" hidden="1">
      <c r="A76" s="4" t="s">
        <v>484</v>
      </c>
      <c r="B76" s="4" t="s">
        <v>242</v>
      </c>
      <c r="C76" s="50"/>
    </row>
    <row r="77" spans="1:3" ht="30" hidden="1">
      <c r="A77" s="4" t="s">
        <v>483</v>
      </c>
      <c r="B77" s="4" t="s">
        <v>242</v>
      </c>
      <c r="C77" s="50"/>
    </row>
    <row r="78" spans="1:3" ht="15" hidden="1">
      <c r="A78" s="11" t="s">
        <v>482</v>
      </c>
      <c r="B78" s="4" t="s">
        <v>242</v>
      </c>
      <c r="C78" s="50"/>
    </row>
    <row r="79" spans="1:3" ht="15" hidden="1">
      <c r="A79" s="11" t="s">
        <v>487</v>
      </c>
      <c r="B79" s="4" t="s">
        <v>242</v>
      </c>
      <c r="C79" s="50"/>
    </row>
    <row r="80" spans="1:3" ht="15" hidden="1">
      <c r="A80" s="11" t="s">
        <v>479</v>
      </c>
      <c r="B80" s="4" t="s">
        <v>242</v>
      </c>
      <c r="C80" s="50"/>
    </row>
    <row r="81" spans="1:3" ht="2.25" customHeight="1" hidden="1">
      <c r="A81" s="11" t="s">
        <v>480</v>
      </c>
      <c r="B81" s="4" t="s">
        <v>242</v>
      </c>
      <c r="C81" s="50"/>
    </row>
    <row r="82" spans="1:3" ht="25.5">
      <c r="A82" s="6" t="s">
        <v>434</v>
      </c>
      <c r="B82" s="7" t="s">
        <v>242</v>
      </c>
      <c r="C82" s="50"/>
    </row>
    <row r="83" spans="1:3" ht="15" hidden="1">
      <c r="A83" s="11" t="s">
        <v>477</v>
      </c>
      <c r="B83" s="4" t="s">
        <v>243</v>
      </c>
      <c r="C83" s="50"/>
    </row>
    <row r="84" spans="1:3" ht="15" hidden="1">
      <c r="A84" s="11" t="s">
        <v>478</v>
      </c>
      <c r="B84" s="4" t="s">
        <v>243</v>
      </c>
      <c r="C84" s="50"/>
    </row>
    <row r="85" spans="1:3" ht="15" hidden="1">
      <c r="A85" s="11" t="s">
        <v>486</v>
      </c>
      <c r="B85" s="4" t="s">
        <v>243</v>
      </c>
      <c r="C85" s="50"/>
    </row>
    <row r="86" spans="1:3" ht="15" hidden="1">
      <c r="A86" s="4" t="s">
        <v>485</v>
      </c>
      <c r="B86" s="4" t="s">
        <v>243</v>
      </c>
      <c r="C86" s="50"/>
    </row>
    <row r="87" spans="1:3" ht="15" hidden="1">
      <c r="A87" s="4" t="s">
        <v>484</v>
      </c>
      <c r="B87" s="4" t="s">
        <v>243</v>
      </c>
      <c r="C87" s="50"/>
    </row>
    <row r="88" spans="1:3" ht="30" hidden="1">
      <c r="A88" s="4" t="s">
        <v>483</v>
      </c>
      <c r="B88" s="4" t="s">
        <v>243</v>
      </c>
      <c r="C88" s="50"/>
    </row>
    <row r="89" spans="1:3" ht="15" hidden="1">
      <c r="A89" s="11" t="s">
        <v>482</v>
      </c>
      <c r="B89" s="4" t="s">
        <v>243</v>
      </c>
      <c r="C89" s="50"/>
    </row>
    <row r="90" spans="1:3" ht="15" hidden="1">
      <c r="A90" s="11" t="s">
        <v>481</v>
      </c>
      <c r="B90" s="4" t="s">
        <v>243</v>
      </c>
      <c r="C90" s="50"/>
    </row>
    <row r="91" spans="1:3" ht="15" hidden="1">
      <c r="A91" s="11" t="s">
        <v>479</v>
      </c>
      <c r="B91" s="4" t="s">
        <v>243</v>
      </c>
      <c r="C91" s="50"/>
    </row>
    <row r="92" spans="1:3" ht="15" hidden="1">
      <c r="A92" s="11" t="s">
        <v>480</v>
      </c>
      <c r="B92" s="4" t="s">
        <v>243</v>
      </c>
      <c r="C92" s="50"/>
    </row>
    <row r="93" spans="1:3" ht="15">
      <c r="A93" s="13" t="s">
        <v>435</v>
      </c>
      <c r="B93" s="7" t="s">
        <v>243</v>
      </c>
      <c r="C93" s="50"/>
    </row>
    <row r="94" spans="1:3" ht="15" hidden="1">
      <c r="A94" s="11" t="s">
        <v>477</v>
      </c>
      <c r="B94" s="4" t="s">
        <v>247</v>
      </c>
      <c r="C94" s="50"/>
    </row>
    <row r="95" spans="1:3" ht="15" hidden="1">
      <c r="A95" s="11" t="s">
        <v>478</v>
      </c>
      <c r="B95" s="4" t="s">
        <v>247</v>
      </c>
      <c r="C95" s="50"/>
    </row>
    <row r="96" spans="1:3" ht="15" hidden="1">
      <c r="A96" s="11" t="s">
        <v>486</v>
      </c>
      <c r="B96" s="4" t="s">
        <v>247</v>
      </c>
      <c r="C96" s="50"/>
    </row>
    <row r="97" spans="1:3" ht="15" hidden="1">
      <c r="A97" s="4" t="s">
        <v>485</v>
      </c>
      <c r="B97" s="4" t="s">
        <v>247</v>
      </c>
      <c r="C97" s="50"/>
    </row>
    <row r="98" spans="1:3" ht="15" hidden="1">
      <c r="A98" s="4" t="s">
        <v>484</v>
      </c>
      <c r="B98" s="4" t="s">
        <v>247</v>
      </c>
      <c r="C98" s="50"/>
    </row>
    <row r="99" spans="1:3" ht="30" hidden="1">
      <c r="A99" s="4" t="s">
        <v>483</v>
      </c>
      <c r="B99" s="4" t="s">
        <v>247</v>
      </c>
      <c r="C99" s="50"/>
    </row>
    <row r="100" spans="1:3" ht="15" hidden="1">
      <c r="A100" s="11" t="s">
        <v>482</v>
      </c>
      <c r="B100" s="4" t="s">
        <v>247</v>
      </c>
      <c r="C100" s="50"/>
    </row>
    <row r="101" spans="1:3" ht="15" hidden="1">
      <c r="A101" s="11" t="s">
        <v>487</v>
      </c>
      <c r="B101" s="4" t="s">
        <v>247</v>
      </c>
      <c r="C101" s="50"/>
    </row>
    <row r="102" spans="1:3" ht="15" hidden="1">
      <c r="A102" s="11" t="s">
        <v>479</v>
      </c>
      <c r="B102" s="4" t="s">
        <v>247</v>
      </c>
      <c r="C102" s="50"/>
    </row>
    <row r="103" spans="1:3" ht="15" hidden="1">
      <c r="A103" s="11" t="s">
        <v>480</v>
      </c>
      <c r="B103" s="4" t="s">
        <v>247</v>
      </c>
      <c r="C103" s="50"/>
    </row>
    <row r="104" spans="1:3" ht="25.5">
      <c r="A104" s="6" t="s">
        <v>436</v>
      </c>
      <c r="B104" s="7" t="s">
        <v>247</v>
      </c>
      <c r="C104" s="50"/>
    </row>
    <row r="105" spans="1:3" ht="15" hidden="1">
      <c r="A105" s="11" t="s">
        <v>477</v>
      </c>
      <c r="B105" s="4" t="s">
        <v>248</v>
      </c>
      <c r="C105" s="50"/>
    </row>
    <row r="106" spans="1:3" ht="15" hidden="1">
      <c r="A106" s="11" t="s">
        <v>478</v>
      </c>
      <c r="B106" s="4" t="s">
        <v>248</v>
      </c>
      <c r="C106" s="50"/>
    </row>
    <row r="107" spans="1:3" ht="15" hidden="1">
      <c r="A107" s="11" t="s">
        <v>486</v>
      </c>
      <c r="B107" s="4" t="s">
        <v>248</v>
      </c>
      <c r="C107" s="50"/>
    </row>
    <row r="108" spans="1:3" ht="15" hidden="1">
      <c r="A108" s="4" t="s">
        <v>485</v>
      </c>
      <c r="B108" s="4" t="s">
        <v>248</v>
      </c>
      <c r="C108" s="50"/>
    </row>
    <row r="109" spans="1:3" ht="15" hidden="1">
      <c r="A109" s="4" t="s">
        <v>484</v>
      </c>
      <c r="B109" s="4" t="s">
        <v>248</v>
      </c>
      <c r="C109" s="50"/>
    </row>
    <row r="110" spans="1:3" ht="30" hidden="1">
      <c r="A110" s="4" t="s">
        <v>483</v>
      </c>
      <c r="B110" s="4" t="s">
        <v>248</v>
      </c>
      <c r="C110" s="50"/>
    </row>
    <row r="111" spans="1:3" ht="15" hidden="1">
      <c r="A111" s="11" t="s">
        <v>482</v>
      </c>
      <c r="B111" s="4" t="s">
        <v>248</v>
      </c>
      <c r="C111" s="50"/>
    </row>
    <row r="112" spans="1:3" ht="15" hidden="1">
      <c r="A112" s="11" t="s">
        <v>481</v>
      </c>
      <c r="B112" s="4" t="s">
        <v>248</v>
      </c>
      <c r="C112" s="50"/>
    </row>
    <row r="113" spans="1:3" ht="15" hidden="1">
      <c r="A113" s="11" t="s">
        <v>479</v>
      </c>
      <c r="B113" s="4" t="s">
        <v>248</v>
      </c>
      <c r="C113" s="50"/>
    </row>
    <row r="114" spans="1:3" ht="15" hidden="1">
      <c r="A114" s="11" t="s">
        <v>480</v>
      </c>
      <c r="B114" s="4" t="s">
        <v>248</v>
      </c>
      <c r="C114" s="50"/>
    </row>
    <row r="115" spans="1:3" ht="15">
      <c r="A115" s="13" t="s">
        <v>437</v>
      </c>
      <c r="B115" s="7" t="s">
        <v>248</v>
      </c>
      <c r="C115" s="152">
        <v>1313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256" r:id="rId1"/>
  <headerFooter>
    <oddHeader>&amp;R4. melléklet a  ../2018 (II...)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3.8515625" style="0" customWidth="1"/>
  </cols>
  <sheetData>
    <row r="1" spans="1:3" ht="24" customHeight="1">
      <c r="A1" s="377" t="s">
        <v>579</v>
      </c>
      <c r="B1" s="381"/>
      <c r="C1" s="381"/>
    </row>
    <row r="2" spans="1:3" ht="26.25" customHeight="1">
      <c r="A2" s="380" t="s">
        <v>6</v>
      </c>
      <c r="B2" s="381"/>
      <c r="C2" s="381"/>
    </row>
    <row r="4" spans="1:3" ht="25.5">
      <c r="A4" s="52" t="s">
        <v>496</v>
      </c>
      <c r="B4" s="112" t="s">
        <v>12</v>
      </c>
      <c r="C4" s="43" t="s">
        <v>1</v>
      </c>
    </row>
    <row r="5" spans="1:3" ht="15">
      <c r="A5" s="113" t="s">
        <v>429</v>
      </c>
      <c r="B5" s="113" t="s">
        <v>206</v>
      </c>
      <c r="C5" s="50">
        <v>400</v>
      </c>
    </row>
    <row r="6" spans="1:3" ht="15">
      <c r="A6" s="113" t="s">
        <v>430</v>
      </c>
      <c r="B6" s="113" t="s">
        <v>206</v>
      </c>
      <c r="C6" s="50"/>
    </row>
    <row r="7" spans="1:3" ht="15">
      <c r="A7" s="113" t="s">
        <v>431</v>
      </c>
      <c r="B7" s="113" t="s">
        <v>206</v>
      </c>
      <c r="C7" s="152">
        <v>1450</v>
      </c>
    </row>
    <row r="8" spans="1:3" ht="15">
      <c r="A8" s="113" t="s">
        <v>432</v>
      </c>
      <c r="B8" s="113" t="s">
        <v>206</v>
      </c>
      <c r="C8" s="50"/>
    </row>
    <row r="9" spans="1:3" ht="15">
      <c r="A9" s="114" t="s">
        <v>384</v>
      </c>
      <c r="B9" s="115" t="s">
        <v>206</v>
      </c>
      <c r="C9" s="51">
        <f>SUM(C5:C8)</f>
        <v>1850</v>
      </c>
    </row>
    <row r="10" spans="1:3" ht="15">
      <c r="A10" s="113" t="s">
        <v>385</v>
      </c>
      <c r="B10" s="116" t="s">
        <v>207</v>
      </c>
      <c r="C10" s="152">
        <v>3700</v>
      </c>
    </row>
    <row r="11" spans="1:3" ht="27">
      <c r="A11" s="117" t="s">
        <v>208</v>
      </c>
      <c r="B11" s="117" t="s">
        <v>207</v>
      </c>
      <c r="C11" s="152">
        <v>3700</v>
      </c>
    </row>
    <row r="12" spans="1:3" ht="27">
      <c r="A12" s="117" t="s">
        <v>209</v>
      </c>
      <c r="B12" s="117" t="s">
        <v>207</v>
      </c>
      <c r="C12" s="50"/>
    </row>
    <row r="13" spans="1:3" ht="15">
      <c r="A13" s="113" t="s">
        <v>386</v>
      </c>
      <c r="B13" s="116" t="s">
        <v>212</v>
      </c>
      <c r="C13" s="50">
        <v>1500</v>
      </c>
    </row>
    <row r="14" spans="1:3" ht="27">
      <c r="A14" s="117" t="s">
        <v>562</v>
      </c>
      <c r="B14" s="117" t="s">
        <v>212</v>
      </c>
      <c r="C14" s="50"/>
    </row>
    <row r="15" spans="1:3" ht="27">
      <c r="A15" s="117" t="s">
        <v>563</v>
      </c>
      <c r="B15" s="117" t="s">
        <v>212</v>
      </c>
      <c r="C15" s="50">
        <v>1500</v>
      </c>
    </row>
    <row r="16" spans="1:3" ht="15" hidden="1">
      <c r="A16" s="117"/>
      <c r="B16" s="117"/>
      <c r="C16" s="50"/>
    </row>
    <row r="17" spans="1:3" ht="15" hidden="1">
      <c r="A17" s="117"/>
      <c r="B17" s="117"/>
      <c r="C17" s="50"/>
    </row>
    <row r="18" spans="1:3" ht="15">
      <c r="A18" s="113" t="s">
        <v>433</v>
      </c>
      <c r="B18" s="116" t="s">
        <v>213</v>
      </c>
      <c r="C18" s="50"/>
    </row>
    <row r="19" spans="1:3" ht="15" hidden="1">
      <c r="A19" s="113"/>
      <c r="B19" s="113"/>
      <c r="C19" s="50"/>
    </row>
    <row r="20" spans="1:3" ht="15" hidden="1">
      <c r="A20" s="117"/>
      <c r="B20" s="117"/>
      <c r="C20" s="50"/>
    </row>
    <row r="21" spans="1:3" ht="15">
      <c r="A21" s="114" t="s">
        <v>412</v>
      </c>
      <c r="B21" s="115" t="s">
        <v>214</v>
      </c>
      <c r="C21" s="51">
        <f>SUM(C10+C13+C18)</f>
        <v>5200</v>
      </c>
    </row>
    <row r="22" spans="1:3" ht="15">
      <c r="A22" s="114" t="s">
        <v>388</v>
      </c>
      <c r="B22" s="114" t="s">
        <v>215</v>
      </c>
      <c r="C22" s="51"/>
    </row>
    <row r="23" spans="1:3" ht="15">
      <c r="A23" s="113" t="s">
        <v>561</v>
      </c>
      <c r="B23" s="113" t="s">
        <v>215</v>
      </c>
      <c r="C23" s="50">
        <v>50</v>
      </c>
    </row>
    <row r="24" spans="1:3" ht="15">
      <c r="A24" s="113" t="s">
        <v>564</v>
      </c>
      <c r="B24" s="113" t="s">
        <v>215</v>
      </c>
      <c r="C24" s="50"/>
    </row>
    <row r="25" spans="1:3" ht="15">
      <c r="A25" s="113" t="s">
        <v>565</v>
      </c>
      <c r="B25" s="113" t="s">
        <v>215</v>
      </c>
      <c r="C25" s="50"/>
    </row>
    <row r="26" spans="1:3" ht="15">
      <c r="A26" s="113" t="s">
        <v>566</v>
      </c>
      <c r="B26" s="113" t="s">
        <v>215</v>
      </c>
      <c r="C26" s="50"/>
    </row>
    <row r="27" spans="1:3" ht="15">
      <c r="A27" s="113" t="s">
        <v>567</v>
      </c>
      <c r="B27" s="113" t="s">
        <v>215</v>
      </c>
      <c r="C27" s="50"/>
    </row>
    <row r="28" spans="1:3" ht="15">
      <c r="A28" s="113" t="s">
        <v>568</v>
      </c>
      <c r="B28" s="113" t="s">
        <v>215</v>
      </c>
      <c r="C28" s="50"/>
    </row>
    <row r="29" spans="1:3" ht="15">
      <c r="A29" s="113" t="s">
        <v>569</v>
      </c>
      <c r="B29" s="113" t="s">
        <v>215</v>
      </c>
      <c r="C29" s="50"/>
    </row>
    <row r="30" spans="1:3" ht="45">
      <c r="A30" s="113" t="s">
        <v>570</v>
      </c>
      <c r="B30" s="113" t="s">
        <v>215</v>
      </c>
      <c r="C30" s="50"/>
    </row>
    <row r="31" spans="1:3" ht="15">
      <c r="A31" s="113" t="s">
        <v>571</v>
      </c>
      <c r="B31" s="113" t="s">
        <v>215</v>
      </c>
      <c r="C31" s="50"/>
    </row>
    <row r="32" spans="1:3" ht="15">
      <c r="A32" s="114" t="s">
        <v>388</v>
      </c>
      <c r="B32" s="115" t="s">
        <v>215</v>
      </c>
      <c r="C32" s="51">
        <f>SUM(C23:C31)</f>
        <v>50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Header>&amp;R5. melléklet a  ../2018 (II...)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64.7109375" style="131" customWidth="1"/>
    <col min="2" max="2" width="9.421875" style="131" customWidth="1"/>
    <col min="3" max="3" width="22.421875" style="131" customWidth="1"/>
    <col min="4" max="16384" width="9.140625" style="131" customWidth="1"/>
  </cols>
  <sheetData>
    <row r="1" spans="1:3" ht="21.75" customHeight="1">
      <c r="A1" s="377" t="s">
        <v>579</v>
      </c>
      <c r="B1" s="388"/>
      <c r="C1" s="388"/>
    </row>
    <row r="2" spans="1:3" ht="26.25" customHeight="1">
      <c r="A2" s="389" t="s">
        <v>498</v>
      </c>
      <c r="B2" s="388"/>
      <c r="C2" s="388"/>
    </row>
    <row r="3" ht="30.75" customHeight="1"/>
    <row r="4" spans="1:3" ht="30">
      <c r="A4" s="132" t="s">
        <v>11</v>
      </c>
      <c r="B4" s="133" t="s">
        <v>12</v>
      </c>
      <c r="C4" s="154" t="s">
        <v>497</v>
      </c>
    </row>
    <row r="5" spans="1:3" ht="15" hidden="1">
      <c r="A5" s="134"/>
      <c r="B5" s="134"/>
      <c r="C5" s="134"/>
    </row>
    <row r="6" spans="1:3" ht="15" hidden="1">
      <c r="A6" s="134"/>
      <c r="B6" s="134"/>
      <c r="C6" s="134"/>
    </row>
    <row r="7" spans="1:3" ht="15" hidden="1">
      <c r="A7" s="134"/>
      <c r="B7" s="134"/>
      <c r="C7" s="134"/>
    </row>
    <row r="8" spans="1:3" ht="15">
      <c r="A8" s="134"/>
      <c r="B8" s="134"/>
      <c r="C8" s="134"/>
    </row>
    <row r="9" spans="1:3" ht="15">
      <c r="A9" s="135" t="s">
        <v>108</v>
      </c>
      <c r="B9" s="136" t="s">
        <v>109</v>
      </c>
      <c r="C9" s="137"/>
    </row>
    <row r="10" spans="1:3" ht="15">
      <c r="A10" s="138"/>
      <c r="B10" s="136"/>
      <c r="C10" s="134"/>
    </row>
    <row r="11" spans="1:3" ht="15">
      <c r="A11" s="138"/>
      <c r="B11" s="136"/>
      <c r="C11" s="134"/>
    </row>
    <row r="12" spans="1:3" ht="15">
      <c r="A12" s="135" t="s">
        <v>549</v>
      </c>
      <c r="B12" s="136" t="s">
        <v>110</v>
      </c>
      <c r="C12" s="139"/>
    </row>
    <row r="13" spans="1:3" ht="15">
      <c r="A13" s="11" t="s">
        <v>581</v>
      </c>
      <c r="B13" s="136"/>
      <c r="C13" s="140">
        <v>236</v>
      </c>
    </row>
    <row r="14" spans="1:3" ht="15" hidden="1">
      <c r="A14" s="11" t="s">
        <v>578</v>
      </c>
      <c r="B14" s="136"/>
      <c r="C14" s="140"/>
    </row>
    <row r="15" spans="1:3" ht="15" hidden="1">
      <c r="A15" s="138"/>
      <c r="B15" s="136"/>
      <c r="C15" s="153" t="s">
        <v>578</v>
      </c>
    </row>
    <row r="16" spans="1:3" ht="15" hidden="1">
      <c r="A16" s="138"/>
      <c r="B16" s="136"/>
      <c r="C16" s="134"/>
    </row>
    <row r="17" spans="1:3" ht="15" hidden="1">
      <c r="A17" s="141"/>
      <c r="B17" s="136"/>
      <c r="C17" s="134"/>
    </row>
    <row r="18" spans="1:3" ht="15" hidden="1">
      <c r="A18" s="142"/>
      <c r="B18" s="136"/>
      <c r="C18" s="134"/>
    </row>
    <row r="19" spans="1:3" ht="15" hidden="1">
      <c r="A19" s="135"/>
      <c r="B19" s="136"/>
      <c r="C19" s="139"/>
    </row>
    <row r="20" spans="1:3" ht="15" hidden="1">
      <c r="A20" s="135"/>
      <c r="B20" s="136"/>
      <c r="C20" s="134"/>
    </row>
    <row r="21" spans="1:3" ht="15" hidden="1">
      <c r="A21" s="138"/>
      <c r="B21" s="136"/>
      <c r="C21" s="134"/>
    </row>
    <row r="22" spans="1:3" ht="15" hidden="1">
      <c r="A22" s="135"/>
      <c r="B22" s="136"/>
      <c r="C22" s="134"/>
    </row>
    <row r="23" spans="1:3" ht="15" hidden="1">
      <c r="A23" s="138"/>
      <c r="B23" s="136"/>
      <c r="C23" s="134"/>
    </row>
    <row r="24" spans="1:3" ht="15" hidden="1">
      <c r="A24" s="4"/>
      <c r="B24" s="136"/>
      <c r="C24" s="140"/>
    </row>
    <row r="25" spans="1:3" ht="15">
      <c r="A25" s="4" t="s">
        <v>117</v>
      </c>
      <c r="B25" s="136" t="s">
        <v>118</v>
      </c>
      <c r="C25" s="140">
        <v>64</v>
      </c>
    </row>
    <row r="26" spans="1:3" ht="15.75">
      <c r="A26" s="143" t="s">
        <v>330</v>
      </c>
      <c r="B26" s="144" t="s">
        <v>119</v>
      </c>
      <c r="C26" s="139">
        <f>SUM(C13:C25)</f>
        <v>300</v>
      </c>
    </row>
    <row r="27" spans="1:2" ht="15.75">
      <c r="A27" s="145"/>
      <c r="B27" s="146"/>
    </row>
    <row r="28" spans="1:3" ht="15.75">
      <c r="A28" s="145"/>
      <c r="B28" s="146"/>
      <c r="C28" s="134"/>
    </row>
    <row r="29" spans="1:3" ht="15.75">
      <c r="A29" s="145"/>
      <c r="B29" s="146"/>
      <c r="C29" s="134"/>
    </row>
    <row r="30" spans="1:3" ht="15.75">
      <c r="A30" s="145"/>
      <c r="B30" s="146"/>
      <c r="C30" s="134"/>
    </row>
    <row r="31" spans="1:3" ht="15">
      <c r="A31" s="135" t="s">
        <v>120</v>
      </c>
      <c r="B31" s="136" t="s">
        <v>121</v>
      </c>
      <c r="C31" s="134"/>
    </row>
    <row r="32" spans="1:3" ht="15" hidden="1">
      <c r="A32" s="135"/>
      <c r="B32" s="136"/>
      <c r="C32" s="134"/>
    </row>
    <row r="33" spans="1:3" ht="15">
      <c r="A33" s="138" t="s">
        <v>499</v>
      </c>
      <c r="B33" s="136"/>
      <c r="C33" s="140">
        <v>1533</v>
      </c>
    </row>
    <row r="34" spans="1:3" ht="17.25" customHeight="1">
      <c r="A34" s="11" t="s">
        <v>582</v>
      </c>
      <c r="B34" s="136"/>
      <c r="C34" s="140">
        <v>17000</v>
      </c>
    </row>
    <row r="35" spans="1:3" ht="15" hidden="1">
      <c r="A35" s="11"/>
      <c r="B35" s="136"/>
      <c r="C35" s="140"/>
    </row>
    <row r="36" spans="1:3" ht="15">
      <c r="A36" s="11" t="s">
        <v>583</v>
      </c>
      <c r="B36" s="136"/>
      <c r="C36" s="134">
        <v>236</v>
      </c>
    </row>
    <row r="37" spans="1:3" ht="15" hidden="1">
      <c r="A37" s="138"/>
      <c r="B37" s="136"/>
      <c r="C37" s="134"/>
    </row>
    <row r="38" spans="1:3" ht="15" hidden="1">
      <c r="A38" s="135"/>
      <c r="B38" s="136"/>
      <c r="C38" s="134"/>
    </row>
    <row r="39" spans="1:3" ht="15" hidden="1">
      <c r="A39" s="11"/>
      <c r="B39" s="136"/>
      <c r="C39" s="140"/>
    </row>
    <row r="40" spans="1:3" ht="15">
      <c r="A40" s="135" t="s">
        <v>126</v>
      </c>
      <c r="B40" s="136" t="s">
        <v>127</v>
      </c>
      <c r="C40" s="140">
        <v>5078</v>
      </c>
    </row>
    <row r="41" spans="1:3" ht="15.75">
      <c r="A41" s="143" t="s">
        <v>331</v>
      </c>
      <c r="B41" s="144" t="s">
        <v>128</v>
      </c>
      <c r="C41" s="139">
        <f>SUM(C33:C40)</f>
        <v>23847</v>
      </c>
    </row>
    <row r="44" spans="1:3" ht="15">
      <c r="A44" s="147"/>
      <c r="B44" s="147"/>
      <c r="C44" s="147"/>
    </row>
    <row r="45" spans="1:3" ht="15">
      <c r="A45" s="147"/>
      <c r="B45" s="147"/>
      <c r="C45" s="147"/>
    </row>
    <row r="46" spans="1:3" ht="15">
      <c r="A46" s="147"/>
      <c r="B46" s="147"/>
      <c r="C46" s="147"/>
    </row>
    <row r="47" spans="1:3" ht="15">
      <c r="A47" s="147"/>
      <c r="B47" s="147"/>
      <c r="C47" s="147"/>
    </row>
    <row r="48" spans="1:3" ht="15">
      <c r="A48" s="147"/>
      <c r="B48" s="147"/>
      <c r="C48" s="147"/>
    </row>
    <row r="49" spans="1:3" ht="15">
      <c r="A49" s="147"/>
      <c r="B49" s="147"/>
      <c r="C49" s="147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 xml:space="preserve">&amp;R6. melléklet a ../2018.(II...) önkormányzati rendelethez
  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2" sqref="K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49" customWidth="1"/>
  </cols>
  <sheetData>
    <row r="1" spans="1:3" ht="27" customHeight="1">
      <c r="A1" s="377" t="s">
        <v>544</v>
      </c>
      <c r="B1" s="381"/>
      <c r="C1" s="381"/>
    </row>
    <row r="2" spans="1:3" ht="27" customHeight="1">
      <c r="A2" s="380" t="s">
        <v>7</v>
      </c>
      <c r="B2" s="381"/>
      <c r="C2" s="381"/>
    </row>
    <row r="3" spans="1:3" ht="19.5" customHeight="1">
      <c r="A3" s="41"/>
      <c r="B3" s="42"/>
      <c r="C3" s="47"/>
    </row>
    <row r="4" ht="15">
      <c r="A4" s="3" t="s">
        <v>497</v>
      </c>
    </row>
    <row r="5" spans="1:3" ht="25.5">
      <c r="A5" s="34" t="s">
        <v>496</v>
      </c>
      <c r="B5" s="2" t="s">
        <v>12</v>
      </c>
      <c r="C5" s="43" t="s">
        <v>1</v>
      </c>
    </row>
    <row r="6" spans="1:3" ht="15" hidden="1">
      <c r="A6" s="11" t="s">
        <v>445</v>
      </c>
      <c r="B6" s="5" t="s">
        <v>96</v>
      </c>
      <c r="C6" s="50"/>
    </row>
    <row r="7" spans="1:3" ht="15" hidden="1">
      <c r="A7" s="11" t="s">
        <v>446</v>
      </c>
      <c r="B7" s="5" t="s">
        <v>96</v>
      </c>
      <c r="C7" s="50"/>
    </row>
    <row r="8" spans="1:3" ht="15" hidden="1">
      <c r="A8" s="11" t="s">
        <v>447</v>
      </c>
      <c r="B8" s="5" t="s">
        <v>96</v>
      </c>
      <c r="C8" s="50"/>
    </row>
    <row r="9" spans="1:3" ht="15" hidden="1">
      <c r="A9" s="11" t="s">
        <v>448</v>
      </c>
      <c r="B9" s="5" t="s">
        <v>96</v>
      </c>
      <c r="C9" s="50"/>
    </row>
    <row r="10" spans="1:3" ht="15" hidden="1">
      <c r="A10" s="11" t="s">
        <v>449</v>
      </c>
      <c r="B10" s="5" t="s">
        <v>96</v>
      </c>
      <c r="C10" s="50"/>
    </row>
    <row r="11" spans="1:3" ht="15" hidden="1">
      <c r="A11" s="11" t="s">
        <v>450</v>
      </c>
      <c r="B11" s="5" t="s">
        <v>96</v>
      </c>
      <c r="C11" s="50"/>
    </row>
    <row r="12" spans="1:3" ht="15" hidden="1">
      <c r="A12" s="11" t="s">
        <v>451</v>
      </c>
      <c r="B12" s="5" t="s">
        <v>96</v>
      </c>
      <c r="C12" s="50"/>
    </row>
    <row r="13" spans="1:3" ht="15" hidden="1">
      <c r="A13" s="11" t="s">
        <v>452</v>
      </c>
      <c r="B13" s="5" t="s">
        <v>96</v>
      </c>
      <c r="C13" s="50"/>
    </row>
    <row r="14" spans="1:3" ht="15" hidden="1">
      <c r="A14" s="11" t="s">
        <v>453</v>
      </c>
      <c r="B14" s="5" t="s">
        <v>96</v>
      </c>
      <c r="C14" s="50"/>
    </row>
    <row r="15" spans="1:3" ht="15" hidden="1">
      <c r="A15" s="11" t="s">
        <v>454</v>
      </c>
      <c r="B15" s="5" t="s">
        <v>96</v>
      </c>
      <c r="C15" s="50"/>
    </row>
    <row r="16" spans="1:3" ht="25.5">
      <c r="A16" s="9" t="s">
        <v>324</v>
      </c>
      <c r="B16" s="7" t="s">
        <v>96</v>
      </c>
      <c r="C16" s="50">
        <v>0</v>
      </c>
    </row>
    <row r="17" spans="1:3" ht="15" hidden="1">
      <c r="A17" s="11" t="s">
        <v>445</v>
      </c>
      <c r="B17" s="5" t="s">
        <v>97</v>
      </c>
      <c r="C17" s="50"/>
    </row>
    <row r="18" spans="1:3" ht="15" hidden="1">
      <c r="A18" s="11" t="s">
        <v>446</v>
      </c>
      <c r="B18" s="5" t="s">
        <v>97</v>
      </c>
      <c r="C18" s="50"/>
    </row>
    <row r="19" spans="1:3" ht="15" hidden="1">
      <c r="A19" s="11" t="s">
        <v>447</v>
      </c>
      <c r="B19" s="5" t="s">
        <v>97</v>
      </c>
      <c r="C19" s="50"/>
    </row>
    <row r="20" spans="1:3" ht="15" hidden="1">
      <c r="A20" s="11" t="s">
        <v>448</v>
      </c>
      <c r="B20" s="5" t="s">
        <v>97</v>
      </c>
      <c r="C20" s="50"/>
    </row>
    <row r="21" spans="1:3" ht="15" hidden="1">
      <c r="A21" s="11" t="s">
        <v>449</v>
      </c>
      <c r="B21" s="5" t="s">
        <v>97</v>
      </c>
      <c r="C21" s="50"/>
    </row>
    <row r="22" spans="1:3" ht="15" hidden="1">
      <c r="A22" s="11" t="s">
        <v>450</v>
      </c>
      <c r="B22" s="5" t="s">
        <v>97</v>
      </c>
      <c r="C22" s="50"/>
    </row>
    <row r="23" spans="1:3" ht="15" hidden="1">
      <c r="A23" s="11" t="s">
        <v>451</v>
      </c>
      <c r="B23" s="5" t="s">
        <v>97</v>
      </c>
      <c r="C23" s="50"/>
    </row>
    <row r="24" spans="1:3" ht="15" hidden="1">
      <c r="A24" s="11" t="s">
        <v>452</v>
      </c>
      <c r="B24" s="5" t="s">
        <v>97</v>
      </c>
      <c r="C24" s="50"/>
    </row>
    <row r="25" spans="1:3" ht="15" hidden="1">
      <c r="A25" s="11" t="s">
        <v>453</v>
      </c>
      <c r="B25" s="5" t="s">
        <v>97</v>
      </c>
      <c r="C25" s="50"/>
    </row>
    <row r="26" spans="1:3" ht="15" hidden="1">
      <c r="A26" s="11" t="s">
        <v>454</v>
      </c>
      <c r="B26" s="5" t="s">
        <v>97</v>
      </c>
      <c r="C26" s="50"/>
    </row>
    <row r="27" spans="1:3" ht="25.5">
      <c r="A27" s="9" t="s">
        <v>325</v>
      </c>
      <c r="B27" s="7" t="s">
        <v>97</v>
      </c>
      <c r="C27" s="50">
        <v>0</v>
      </c>
    </row>
    <row r="28" spans="1:3" ht="15">
      <c r="A28" s="11" t="s">
        <v>445</v>
      </c>
      <c r="B28" s="5" t="s">
        <v>98</v>
      </c>
      <c r="C28" s="50"/>
    </row>
    <row r="29" spans="1:3" ht="15">
      <c r="A29" s="11" t="s">
        <v>446</v>
      </c>
      <c r="B29" s="5" t="s">
        <v>98</v>
      </c>
      <c r="C29" s="50"/>
    </row>
    <row r="30" spans="1:3" ht="15">
      <c r="A30" s="11" t="s">
        <v>447</v>
      </c>
      <c r="B30" s="5" t="s">
        <v>98</v>
      </c>
      <c r="C30" s="50"/>
    </row>
    <row r="31" spans="1:3" ht="15">
      <c r="A31" s="13" t="s">
        <v>527</v>
      </c>
      <c r="B31" s="5" t="s">
        <v>98</v>
      </c>
      <c r="C31" s="50">
        <v>130</v>
      </c>
    </row>
    <row r="32" spans="1:3" ht="15">
      <c r="A32" s="11" t="s">
        <v>543</v>
      </c>
      <c r="B32" s="5" t="s">
        <v>98</v>
      </c>
      <c r="C32" s="50">
        <v>500</v>
      </c>
    </row>
    <row r="33" spans="1:3" ht="15">
      <c r="A33" s="11" t="s">
        <v>450</v>
      </c>
      <c r="B33" s="5" t="s">
        <v>98</v>
      </c>
      <c r="C33" s="50"/>
    </row>
    <row r="34" spans="1:3" ht="15">
      <c r="A34" s="13" t="s">
        <v>528</v>
      </c>
      <c r="B34" s="5" t="s">
        <v>98</v>
      </c>
      <c r="C34" s="51">
        <f>SUM(C35:C37)</f>
        <v>241</v>
      </c>
    </row>
    <row r="35" spans="1:3" ht="15">
      <c r="A35" s="11" t="s">
        <v>529</v>
      </c>
      <c r="B35" s="5"/>
      <c r="C35" s="50">
        <v>22</v>
      </c>
    </row>
    <row r="36" spans="1:3" ht="15">
      <c r="A36" s="11" t="s">
        <v>530</v>
      </c>
      <c r="B36" s="5"/>
      <c r="C36" s="50">
        <v>219</v>
      </c>
    </row>
    <row r="37" spans="1:3" ht="15">
      <c r="A37" s="11" t="s">
        <v>531</v>
      </c>
      <c r="B37" s="5"/>
      <c r="C37" s="50"/>
    </row>
    <row r="38" spans="1:3" ht="15">
      <c r="A38" s="13" t="s">
        <v>532</v>
      </c>
      <c r="B38" s="5" t="s">
        <v>98</v>
      </c>
      <c r="C38" s="51">
        <f>SUM(C39:C41)</f>
        <v>2237</v>
      </c>
    </row>
    <row r="39" spans="1:3" ht="15">
      <c r="A39" s="11" t="s">
        <v>533</v>
      </c>
      <c r="B39" s="5"/>
      <c r="C39" s="50">
        <v>1800</v>
      </c>
    </row>
    <row r="40" spans="1:3" ht="15">
      <c r="A40" s="11" t="s">
        <v>534</v>
      </c>
      <c r="B40" s="5"/>
      <c r="C40" s="50">
        <v>417</v>
      </c>
    </row>
    <row r="41" spans="1:3" ht="15">
      <c r="A41" s="11" t="s">
        <v>542</v>
      </c>
      <c r="B41" s="5"/>
      <c r="C41" s="50">
        <v>20</v>
      </c>
    </row>
    <row r="42" spans="1:3" ht="15">
      <c r="A42" s="11" t="s">
        <v>454</v>
      </c>
      <c r="B42" s="5" t="s">
        <v>98</v>
      </c>
      <c r="C42" s="50"/>
    </row>
    <row r="43" spans="1:3" ht="24.75" customHeight="1">
      <c r="A43" s="9" t="s">
        <v>326</v>
      </c>
      <c r="B43" s="7" t="s">
        <v>98</v>
      </c>
      <c r="C43" s="51">
        <f>SUM(C31+C34+C38)</f>
        <v>2608</v>
      </c>
    </row>
    <row r="44" spans="1:3" ht="15" hidden="1">
      <c r="A44" s="11" t="s">
        <v>455</v>
      </c>
      <c r="B44" s="4" t="s">
        <v>100</v>
      </c>
      <c r="C44" s="50"/>
    </row>
    <row r="45" spans="1:3" ht="15" hidden="1">
      <c r="A45" s="11" t="s">
        <v>456</v>
      </c>
      <c r="B45" s="4" t="s">
        <v>100</v>
      </c>
      <c r="C45" s="50"/>
    </row>
    <row r="46" spans="1:3" ht="15" hidden="1">
      <c r="A46" s="11" t="s">
        <v>457</v>
      </c>
      <c r="B46" s="4" t="s">
        <v>100</v>
      </c>
      <c r="C46" s="50"/>
    </row>
    <row r="47" spans="1:3" ht="15" hidden="1">
      <c r="A47" s="4" t="s">
        <v>458</v>
      </c>
      <c r="B47" s="4" t="s">
        <v>100</v>
      </c>
      <c r="C47" s="50"/>
    </row>
    <row r="48" spans="1:3" ht="15" hidden="1">
      <c r="A48" s="4" t="s">
        <v>459</v>
      </c>
      <c r="B48" s="4" t="s">
        <v>100</v>
      </c>
      <c r="C48" s="50"/>
    </row>
    <row r="49" spans="1:3" ht="15" hidden="1">
      <c r="A49" s="4" t="s">
        <v>460</v>
      </c>
      <c r="B49" s="4" t="s">
        <v>100</v>
      </c>
      <c r="C49" s="50"/>
    </row>
    <row r="50" spans="1:3" ht="15" hidden="1">
      <c r="A50" s="11" t="s">
        <v>461</v>
      </c>
      <c r="B50" s="4" t="s">
        <v>100</v>
      </c>
      <c r="C50" s="50"/>
    </row>
    <row r="51" spans="1:3" ht="15" hidden="1">
      <c r="A51" s="11" t="s">
        <v>462</v>
      </c>
      <c r="B51" s="4" t="s">
        <v>100</v>
      </c>
      <c r="C51" s="50"/>
    </row>
    <row r="52" spans="1:3" ht="15" hidden="1">
      <c r="A52" s="11" t="s">
        <v>463</v>
      </c>
      <c r="B52" s="4" t="s">
        <v>100</v>
      </c>
      <c r="C52" s="50"/>
    </row>
    <row r="53" spans="1:3" ht="15" hidden="1">
      <c r="A53" s="11" t="s">
        <v>464</v>
      </c>
      <c r="B53" s="4" t="s">
        <v>100</v>
      </c>
      <c r="C53" s="50"/>
    </row>
    <row r="54" spans="1:3" ht="17.25" customHeight="1">
      <c r="A54" s="9" t="s">
        <v>327</v>
      </c>
      <c r="B54" s="7" t="s">
        <v>100</v>
      </c>
      <c r="C54" s="50">
        <v>0</v>
      </c>
    </row>
    <row r="55" spans="1:3" ht="15">
      <c r="A55" s="11" t="s">
        <v>455</v>
      </c>
      <c r="B55" s="4" t="s">
        <v>105</v>
      </c>
      <c r="C55" s="50"/>
    </row>
    <row r="56" spans="1:3" ht="15">
      <c r="A56" s="13" t="s">
        <v>456</v>
      </c>
      <c r="B56" s="4" t="s">
        <v>105</v>
      </c>
      <c r="C56" s="50">
        <v>400</v>
      </c>
    </row>
    <row r="57" spans="1:3" ht="15">
      <c r="A57" s="11" t="s">
        <v>457</v>
      </c>
      <c r="B57" s="4" t="s">
        <v>105</v>
      </c>
      <c r="C57" s="50"/>
    </row>
    <row r="58" spans="1:3" ht="15">
      <c r="A58" s="4" t="s">
        <v>458</v>
      </c>
      <c r="B58" s="4" t="s">
        <v>105</v>
      </c>
      <c r="C58" s="50"/>
    </row>
    <row r="59" spans="1:3" ht="15">
      <c r="A59" s="4" t="s">
        <v>459</v>
      </c>
      <c r="B59" s="4" t="s">
        <v>105</v>
      </c>
      <c r="C59" s="50"/>
    </row>
    <row r="60" spans="1:3" ht="15">
      <c r="A60" s="4" t="s">
        <v>460</v>
      </c>
      <c r="B60" s="4" t="s">
        <v>105</v>
      </c>
      <c r="C60" s="50"/>
    </row>
    <row r="61" spans="1:3" ht="15">
      <c r="A61" s="13" t="s">
        <v>535</v>
      </c>
      <c r="B61" s="4" t="s">
        <v>105</v>
      </c>
      <c r="C61" s="51">
        <v>130</v>
      </c>
    </row>
    <row r="62" spans="1:3" ht="15">
      <c r="A62" s="11" t="s">
        <v>536</v>
      </c>
      <c r="B62" s="4"/>
      <c r="C62" s="50"/>
    </row>
    <row r="63" spans="1:3" ht="15">
      <c r="A63" s="11" t="s">
        <v>537</v>
      </c>
      <c r="B63" s="4"/>
      <c r="C63" s="50"/>
    </row>
    <row r="64" spans="1:3" ht="15">
      <c r="A64" s="11" t="s">
        <v>538</v>
      </c>
      <c r="B64" s="4"/>
      <c r="C64" s="50"/>
    </row>
    <row r="65" spans="1:3" ht="15" hidden="1">
      <c r="A65" s="11" t="s">
        <v>465</v>
      </c>
      <c r="B65" s="4" t="s">
        <v>105</v>
      </c>
      <c r="C65" s="50"/>
    </row>
    <row r="66" spans="1:3" ht="15" hidden="1">
      <c r="A66" s="11" t="s">
        <v>463</v>
      </c>
      <c r="B66" s="4" t="s">
        <v>105</v>
      </c>
      <c r="C66" s="50"/>
    </row>
    <row r="67" spans="1:3" ht="15" hidden="1">
      <c r="A67" s="11" t="s">
        <v>464</v>
      </c>
      <c r="B67" s="4" t="s">
        <v>105</v>
      </c>
      <c r="C67" s="50"/>
    </row>
    <row r="68" spans="1:3" ht="23.25" customHeight="1">
      <c r="A68" s="13" t="s">
        <v>328</v>
      </c>
      <c r="B68" s="7" t="s">
        <v>105</v>
      </c>
      <c r="C68" s="51">
        <f>SUM(C56+C61)</f>
        <v>530</v>
      </c>
    </row>
    <row r="69" spans="1:3" ht="15" hidden="1">
      <c r="A69" s="11" t="s">
        <v>445</v>
      </c>
      <c r="B69" s="5" t="s">
        <v>131</v>
      </c>
      <c r="C69" s="50"/>
    </row>
    <row r="70" spans="1:3" ht="15" hidden="1">
      <c r="A70" s="11" t="s">
        <v>446</v>
      </c>
      <c r="B70" s="5" t="s">
        <v>131</v>
      </c>
      <c r="C70" s="50"/>
    </row>
    <row r="71" spans="1:3" ht="15" hidden="1">
      <c r="A71" s="11" t="s">
        <v>447</v>
      </c>
      <c r="B71" s="5" t="s">
        <v>131</v>
      </c>
      <c r="C71" s="50"/>
    </row>
    <row r="72" spans="1:3" ht="15" hidden="1">
      <c r="A72" s="11" t="s">
        <v>448</v>
      </c>
      <c r="B72" s="5" t="s">
        <v>131</v>
      </c>
      <c r="C72" s="50"/>
    </row>
    <row r="73" spans="1:3" ht="15" hidden="1">
      <c r="A73" s="11" t="s">
        <v>449</v>
      </c>
      <c r="B73" s="5" t="s">
        <v>131</v>
      </c>
      <c r="C73" s="50"/>
    </row>
    <row r="74" spans="1:3" ht="15" hidden="1">
      <c r="A74" s="11" t="s">
        <v>450</v>
      </c>
      <c r="B74" s="5" t="s">
        <v>131</v>
      </c>
      <c r="C74" s="50"/>
    </row>
    <row r="75" spans="1:3" ht="15" hidden="1">
      <c r="A75" s="11" t="s">
        <v>451</v>
      </c>
      <c r="B75" s="5" t="s">
        <v>131</v>
      </c>
      <c r="C75" s="50"/>
    </row>
    <row r="76" spans="1:3" ht="15" hidden="1">
      <c r="A76" s="11" t="s">
        <v>452</v>
      </c>
      <c r="B76" s="5" t="s">
        <v>131</v>
      </c>
      <c r="C76" s="50"/>
    </row>
    <row r="77" spans="1:3" ht="15" hidden="1">
      <c r="A77" s="11" t="s">
        <v>453</v>
      </c>
      <c r="B77" s="5" t="s">
        <v>131</v>
      </c>
      <c r="C77" s="50"/>
    </row>
    <row r="78" spans="1:3" ht="15" hidden="1">
      <c r="A78" s="11" t="s">
        <v>454</v>
      </c>
      <c r="B78" s="5" t="s">
        <v>131</v>
      </c>
      <c r="C78" s="50"/>
    </row>
    <row r="79" spans="1:3" ht="25.5">
      <c r="A79" s="9" t="s">
        <v>336</v>
      </c>
      <c r="B79" s="7" t="s">
        <v>131</v>
      </c>
      <c r="C79" s="50">
        <v>0</v>
      </c>
    </row>
    <row r="80" spans="1:3" ht="15" hidden="1">
      <c r="A80" s="11" t="s">
        <v>445</v>
      </c>
      <c r="B80" s="5" t="s">
        <v>132</v>
      </c>
      <c r="C80" s="50"/>
    </row>
    <row r="81" spans="1:3" ht="15" hidden="1">
      <c r="A81" s="11" t="s">
        <v>446</v>
      </c>
      <c r="B81" s="5" t="s">
        <v>132</v>
      </c>
      <c r="C81" s="50"/>
    </row>
    <row r="82" spans="1:3" ht="15" hidden="1">
      <c r="A82" s="11" t="s">
        <v>447</v>
      </c>
      <c r="B82" s="5" t="s">
        <v>132</v>
      </c>
      <c r="C82" s="50"/>
    </row>
    <row r="83" spans="1:3" ht="15" hidden="1">
      <c r="A83" s="11" t="s">
        <v>448</v>
      </c>
      <c r="B83" s="5" t="s">
        <v>132</v>
      </c>
      <c r="C83" s="50"/>
    </row>
    <row r="84" spans="1:3" ht="15" hidden="1">
      <c r="A84" s="11" t="s">
        <v>449</v>
      </c>
      <c r="B84" s="5" t="s">
        <v>132</v>
      </c>
      <c r="C84" s="50"/>
    </row>
    <row r="85" spans="1:3" ht="15" hidden="1">
      <c r="A85" s="11" t="s">
        <v>450</v>
      </c>
      <c r="B85" s="5" t="s">
        <v>132</v>
      </c>
      <c r="C85" s="50"/>
    </row>
    <row r="86" spans="1:3" ht="15" hidden="1">
      <c r="A86" s="11" t="s">
        <v>451</v>
      </c>
      <c r="B86" s="5" t="s">
        <v>132</v>
      </c>
      <c r="C86" s="50"/>
    </row>
    <row r="87" spans="1:3" ht="15" hidden="1">
      <c r="A87" s="11" t="s">
        <v>452</v>
      </c>
      <c r="B87" s="5" t="s">
        <v>132</v>
      </c>
      <c r="C87" s="50"/>
    </row>
    <row r="88" spans="1:3" ht="15" hidden="1">
      <c r="A88" s="11" t="s">
        <v>453</v>
      </c>
      <c r="B88" s="5" t="s">
        <v>132</v>
      </c>
      <c r="C88" s="50"/>
    </row>
    <row r="89" spans="1:3" ht="15" hidden="1">
      <c r="A89" s="11" t="s">
        <v>454</v>
      </c>
      <c r="B89" s="5" t="s">
        <v>132</v>
      </c>
      <c r="C89" s="50"/>
    </row>
    <row r="90" spans="1:3" ht="25.5">
      <c r="A90" s="9" t="s">
        <v>335</v>
      </c>
      <c r="B90" s="7" t="s">
        <v>132</v>
      </c>
      <c r="C90" s="50">
        <v>0</v>
      </c>
    </row>
    <row r="91" spans="1:3" ht="15" hidden="1">
      <c r="A91" s="11" t="s">
        <v>445</v>
      </c>
      <c r="B91" s="5" t="s">
        <v>133</v>
      </c>
      <c r="C91" s="50"/>
    </row>
    <row r="92" spans="1:3" ht="15" hidden="1">
      <c r="A92" s="11" t="s">
        <v>446</v>
      </c>
      <c r="B92" s="5" t="s">
        <v>133</v>
      </c>
      <c r="C92" s="50"/>
    </row>
    <row r="93" spans="1:3" ht="15" hidden="1">
      <c r="A93" s="11" t="s">
        <v>447</v>
      </c>
      <c r="B93" s="5" t="s">
        <v>133</v>
      </c>
      <c r="C93" s="50"/>
    </row>
    <row r="94" spans="1:3" ht="15" hidden="1">
      <c r="A94" s="11" t="s">
        <v>448</v>
      </c>
      <c r="B94" s="5" t="s">
        <v>133</v>
      </c>
      <c r="C94" s="50"/>
    </row>
    <row r="95" spans="1:3" ht="15" hidden="1">
      <c r="A95" s="11" t="s">
        <v>449</v>
      </c>
      <c r="B95" s="5" t="s">
        <v>133</v>
      </c>
      <c r="C95" s="50"/>
    </row>
    <row r="96" spans="1:3" ht="15" hidden="1">
      <c r="A96" s="11" t="s">
        <v>450</v>
      </c>
      <c r="B96" s="5" t="s">
        <v>133</v>
      </c>
      <c r="C96" s="50"/>
    </row>
    <row r="97" spans="1:3" ht="15" hidden="1">
      <c r="A97" s="11" t="s">
        <v>451</v>
      </c>
      <c r="B97" s="5" t="s">
        <v>133</v>
      </c>
      <c r="C97" s="50"/>
    </row>
    <row r="98" spans="1:3" ht="15" hidden="1">
      <c r="A98" s="11" t="s">
        <v>452</v>
      </c>
      <c r="B98" s="5" t="s">
        <v>133</v>
      </c>
      <c r="C98" s="50"/>
    </row>
    <row r="99" spans="1:3" ht="15" hidden="1">
      <c r="A99" s="11" t="s">
        <v>453</v>
      </c>
      <c r="B99" s="5" t="s">
        <v>133</v>
      </c>
      <c r="C99" s="50"/>
    </row>
    <row r="100" spans="1:3" ht="15" hidden="1">
      <c r="A100" s="11" t="s">
        <v>454</v>
      </c>
      <c r="B100" s="5" t="s">
        <v>133</v>
      </c>
      <c r="C100" s="50"/>
    </row>
    <row r="101" spans="1:3" ht="15">
      <c r="A101" s="9" t="s">
        <v>334</v>
      </c>
      <c r="B101" s="7" t="s">
        <v>133</v>
      </c>
      <c r="C101" s="50">
        <v>0</v>
      </c>
    </row>
    <row r="102" spans="1:3" ht="15" hidden="1">
      <c r="A102" s="11" t="s">
        <v>455</v>
      </c>
      <c r="B102" s="4" t="s">
        <v>135</v>
      </c>
      <c r="C102" s="50"/>
    </row>
    <row r="103" spans="1:3" ht="15" hidden="1">
      <c r="A103" s="11" t="s">
        <v>456</v>
      </c>
      <c r="B103" s="5" t="s">
        <v>135</v>
      </c>
      <c r="C103" s="50"/>
    </row>
    <row r="104" spans="1:3" ht="15" hidden="1">
      <c r="A104" s="11" t="s">
        <v>457</v>
      </c>
      <c r="B104" s="4" t="s">
        <v>135</v>
      </c>
      <c r="C104" s="50"/>
    </row>
    <row r="105" spans="1:3" ht="15" hidden="1">
      <c r="A105" s="4" t="s">
        <v>458</v>
      </c>
      <c r="B105" s="5" t="s">
        <v>135</v>
      </c>
      <c r="C105" s="50"/>
    </row>
    <row r="106" spans="1:3" ht="15" hidden="1">
      <c r="A106" s="4" t="s">
        <v>459</v>
      </c>
      <c r="B106" s="4" t="s">
        <v>135</v>
      </c>
      <c r="C106" s="50"/>
    </row>
    <row r="107" spans="1:3" ht="15" hidden="1">
      <c r="A107" s="4" t="s">
        <v>460</v>
      </c>
      <c r="B107" s="5" t="s">
        <v>135</v>
      </c>
      <c r="C107" s="50"/>
    </row>
    <row r="108" spans="1:3" ht="15" hidden="1">
      <c r="A108" s="11" t="s">
        <v>461</v>
      </c>
      <c r="B108" s="4" t="s">
        <v>135</v>
      </c>
      <c r="C108" s="50"/>
    </row>
    <row r="109" spans="1:3" ht="15" hidden="1">
      <c r="A109" s="11" t="s">
        <v>465</v>
      </c>
      <c r="B109" s="5" t="s">
        <v>135</v>
      </c>
      <c r="C109" s="50"/>
    </row>
    <row r="110" spans="1:3" ht="15" hidden="1">
      <c r="A110" s="11" t="s">
        <v>463</v>
      </c>
      <c r="B110" s="4" t="s">
        <v>135</v>
      </c>
      <c r="C110" s="50"/>
    </row>
    <row r="111" spans="1:3" ht="15" hidden="1">
      <c r="A111" s="11" t="s">
        <v>464</v>
      </c>
      <c r="B111" s="5" t="s">
        <v>135</v>
      </c>
      <c r="C111" s="50"/>
    </row>
    <row r="112" spans="1:3" ht="25.5">
      <c r="A112" s="9" t="s">
        <v>333</v>
      </c>
      <c r="B112" s="7" t="s">
        <v>135</v>
      </c>
      <c r="C112" s="50">
        <v>200</v>
      </c>
    </row>
    <row r="113" spans="1:3" ht="15" hidden="1">
      <c r="A113" s="11" t="s">
        <v>455</v>
      </c>
      <c r="B113" s="4" t="s">
        <v>138</v>
      </c>
      <c r="C113" s="50"/>
    </row>
    <row r="114" spans="1:3" ht="15" hidden="1">
      <c r="A114" s="11" t="s">
        <v>456</v>
      </c>
      <c r="B114" s="4" t="s">
        <v>138</v>
      </c>
      <c r="C114" s="50"/>
    </row>
    <row r="115" spans="1:3" ht="15" hidden="1">
      <c r="A115" s="11" t="s">
        <v>457</v>
      </c>
      <c r="B115" s="4" t="s">
        <v>138</v>
      </c>
      <c r="C115" s="50"/>
    </row>
    <row r="116" spans="1:3" ht="15" hidden="1">
      <c r="A116" s="4" t="s">
        <v>458</v>
      </c>
      <c r="B116" s="4" t="s">
        <v>138</v>
      </c>
      <c r="C116" s="50"/>
    </row>
    <row r="117" spans="1:3" ht="15" hidden="1">
      <c r="A117" s="4" t="s">
        <v>459</v>
      </c>
      <c r="B117" s="4" t="s">
        <v>138</v>
      </c>
      <c r="C117" s="50"/>
    </row>
    <row r="118" spans="1:3" ht="15" hidden="1">
      <c r="A118" s="4" t="s">
        <v>460</v>
      </c>
      <c r="B118" s="4" t="s">
        <v>138</v>
      </c>
      <c r="C118" s="50"/>
    </row>
    <row r="119" spans="1:3" ht="15" hidden="1">
      <c r="A119" s="11" t="s">
        <v>461</v>
      </c>
      <c r="B119" s="4" t="s">
        <v>138</v>
      </c>
      <c r="C119" s="50"/>
    </row>
    <row r="120" spans="1:3" ht="15" hidden="1">
      <c r="A120" s="11" t="s">
        <v>465</v>
      </c>
      <c r="B120" s="4" t="s">
        <v>138</v>
      </c>
      <c r="C120" s="50"/>
    </row>
    <row r="121" spans="1:3" ht="15" hidden="1">
      <c r="A121" s="11" t="s">
        <v>463</v>
      </c>
      <c r="B121" s="4" t="s">
        <v>138</v>
      </c>
      <c r="C121" s="50"/>
    </row>
    <row r="122" spans="1:3" ht="15" hidden="1">
      <c r="A122" s="11" t="s">
        <v>464</v>
      </c>
      <c r="B122" s="4" t="s">
        <v>138</v>
      </c>
      <c r="C122" s="50"/>
    </row>
    <row r="123" spans="1:3" ht="15">
      <c r="A123" s="13" t="s">
        <v>136</v>
      </c>
      <c r="B123" s="7" t="s">
        <v>137</v>
      </c>
      <c r="C123" s="50">
        <v>200</v>
      </c>
    </row>
    <row r="124" spans="1:3" ht="15">
      <c r="A124" s="13" t="s">
        <v>365</v>
      </c>
      <c r="B124" s="7" t="s">
        <v>138</v>
      </c>
      <c r="C124" s="50">
        <v>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 xml:space="preserve">&amp;R7. melléklet a  /2017(     )Önkormányzati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view="pageLayout" workbookViewId="0" topLeftCell="A37">
      <selection activeCell="A5" sqref="A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77" t="s">
        <v>544</v>
      </c>
      <c r="B1" s="378"/>
      <c r="C1" s="378"/>
    </row>
    <row r="2" spans="1:3" ht="26.25" customHeight="1">
      <c r="A2" s="380" t="s">
        <v>10</v>
      </c>
      <c r="B2" s="380"/>
      <c r="C2" s="380"/>
    </row>
    <row r="3" spans="1:3" ht="18.75" customHeight="1">
      <c r="A3" s="44"/>
      <c r="B3" s="45"/>
      <c r="C3" s="45"/>
    </row>
    <row r="4" ht="23.25" customHeight="1">
      <c r="A4" s="3" t="s">
        <v>497</v>
      </c>
    </row>
    <row r="5" spans="1:3" ht="25.5">
      <c r="A5" s="34" t="s">
        <v>496</v>
      </c>
      <c r="B5" s="2" t="s">
        <v>12</v>
      </c>
      <c r="C5" s="43" t="s">
        <v>1</v>
      </c>
    </row>
    <row r="6" spans="1:3" ht="15">
      <c r="A6" s="10" t="s">
        <v>295</v>
      </c>
      <c r="B6" s="5" t="s">
        <v>85</v>
      </c>
      <c r="C6" s="50"/>
    </row>
    <row r="7" spans="1:3" ht="15">
      <c r="A7" s="10" t="s">
        <v>296</v>
      </c>
      <c r="B7" s="5" t="s">
        <v>85</v>
      </c>
      <c r="C7" s="50"/>
    </row>
    <row r="8" spans="1:3" ht="15">
      <c r="A8" s="10" t="s">
        <v>297</v>
      </c>
      <c r="B8" s="5" t="s">
        <v>85</v>
      </c>
      <c r="C8" s="50"/>
    </row>
    <row r="9" spans="1:3" ht="15">
      <c r="A9" s="10" t="s">
        <v>298</v>
      </c>
      <c r="B9" s="5" t="s">
        <v>85</v>
      </c>
      <c r="C9" s="50"/>
    </row>
    <row r="10" spans="1:3" ht="15">
      <c r="A10" s="11" t="s">
        <v>299</v>
      </c>
      <c r="B10" s="5" t="s">
        <v>85</v>
      </c>
      <c r="C10" s="50"/>
    </row>
    <row r="11" spans="1:3" ht="15">
      <c r="A11" s="11" t="s">
        <v>300</v>
      </c>
      <c r="B11" s="5" t="s">
        <v>85</v>
      </c>
      <c r="C11" s="50"/>
    </row>
    <row r="12" spans="1:3" ht="15">
      <c r="A12" s="13" t="s">
        <v>5</v>
      </c>
      <c r="B12" s="12" t="s">
        <v>85</v>
      </c>
      <c r="C12" s="51">
        <f>SUM(C6:C11)</f>
        <v>0</v>
      </c>
    </row>
    <row r="13" spans="1:3" ht="15">
      <c r="A13" s="10" t="s">
        <v>301</v>
      </c>
      <c r="B13" s="5" t="s">
        <v>86</v>
      </c>
      <c r="C13" s="50"/>
    </row>
    <row r="14" spans="1:3" ht="15">
      <c r="A14" s="14" t="s">
        <v>4</v>
      </c>
      <c r="B14" s="12" t="s">
        <v>86</v>
      </c>
      <c r="C14" s="51">
        <f>SUM(C13)</f>
        <v>0</v>
      </c>
    </row>
    <row r="15" spans="1:3" ht="15">
      <c r="A15" s="10" t="s">
        <v>302</v>
      </c>
      <c r="B15" s="5" t="s">
        <v>87</v>
      </c>
      <c r="C15" s="50"/>
    </row>
    <row r="16" spans="1:3" ht="15">
      <c r="A16" s="10" t="s">
        <v>303</v>
      </c>
      <c r="B16" s="5" t="s">
        <v>87</v>
      </c>
      <c r="C16" s="50"/>
    </row>
    <row r="17" spans="1:3" ht="15">
      <c r="A17" s="11" t="s">
        <v>304</v>
      </c>
      <c r="B17" s="5" t="s">
        <v>87</v>
      </c>
      <c r="C17" s="50"/>
    </row>
    <row r="18" spans="1:3" ht="15">
      <c r="A18" s="11" t="s">
        <v>305</v>
      </c>
      <c r="B18" s="5" t="s">
        <v>87</v>
      </c>
      <c r="C18" s="50"/>
    </row>
    <row r="19" spans="1:3" ht="15">
      <c r="A19" s="11" t="s">
        <v>306</v>
      </c>
      <c r="B19" s="5" t="s">
        <v>87</v>
      </c>
      <c r="C19" s="50"/>
    </row>
    <row r="20" spans="1:3" ht="30">
      <c r="A20" s="15" t="s">
        <v>307</v>
      </c>
      <c r="B20" s="5" t="s">
        <v>87</v>
      </c>
      <c r="C20" s="50"/>
    </row>
    <row r="21" spans="1:3" ht="15">
      <c r="A21" s="9" t="s">
        <v>3</v>
      </c>
      <c r="B21" s="12" t="s">
        <v>87</v>
      </c>
      <c r="C21" s="51">
        <f>SUM(C15:C20)</f>
        <v>0</v>
      </c>
    </row>
    <row r="22" spans="1:3" ht="15">
      <c r="A22" s="10" t="s">
        <v>308</v>
      </c>
      <c r="B22" s="5" t="s">
        <v>88</v>
      </c>
      <c r="C22" s="50"/>
    </row>
    <row r="23" spans="1:3" ht="15">
      <c r="A23" s="10" t="s">
        <v>309</v>
      </c>
      <c r="B23" s="5" t="s">
        <v>88</v>
      </c>
      <c r="C23" s="50"/>
    </row>
    <row r="24" spans="1:3" ht="15">
      <c r="A24" s="9" t="s">
        <v>2</v>
      </c>
      <c r="B24" s="7" t="s">
        <v>88</v>
      </c>
      <c r="C24" s="50"/>
    </row>
    <row r="25" spans="1:3" ht="15">
      <c r="A25" s="10" t="s">
        <v>310</v>
      </c>
      <c r="B25" s="5" t="s">
        <v>89</v>
      </c>
      <c r="C25" s="50"/>
    </row>
    <row r="26" spans="1:3" ht="15">
      <c r="A26" s="10" t="s">
        <v>311</v>
      </c>
      <c r="B26" s="5" t="s">
        <v>89</v>
      </c>
      <c r="C26" s="50"/>
    </row>
    <row r="27" spans="1:3" ht="15">
      <c r="A27" s="11" t="s">
        <v>312</v>
      </c>
      <c r="B27" s="5" t="s">
        <v>89</v>
      </c>
      <c r="C27" s="50"/>
    </row>
    <row r="28" spans="1:3" ht="15">
      <c r="A28" s="11" t="s">
        <v>313</v>
      </c>
      <c r="B28" s="5" t="s">
        <v>89</v>
      </c>
      <c r="C28" s="50"/>
    </row>
    <row r="29" spans="1:3" ht="15">
      <c r="A29" s="11" t="s">
        <v>314</v>
      </c>
      <c r="B29" s="5" t="s">
        <v>89</v>
      </c>
      <c r="C29" s="50">
        <v>750</v>
      </c>
    </row>
    <row r="30" spans="1:3" ht="15">
      <c r="A30" s="11" t="s">
        <v>315</v>
      </c>
      <c r="B30" s="5" t="s">
        <v>89</v>
      </c>
      <c r="C30" s="50"/>
    </row>
    <row r="31" spans="1:3" ht="15">
      <c r="A31" s="11" t="s">
        <v>316</v>
      </c>
      <c r="B31" s="5" t="s">
        <v>89</v>
      </c>
      <c r="C31" s="50"/>
    </row>
    <row r="32" spans="1:3" ht="15">
      <c r="A32" s="11" t="s">
        <v>317</v>
      </c>
      <c r="B32" s="5" t="s">
        <v>89</v>
      </c>
      <c r="C32" s="50"/>
    </row>
    <row r="33" spans="1:3" ht="15">
      <c r="A33" s="11" t="s">
        <v>318</v>
      </c>
      <c r="B33" s="5" t="s">
        <v>89</v>
      </c>
      <c r="C33" s="50"/>
    </row>
    <row r="34" spans="1:3" ht="15">
      <c r="A34" s="11" t="s">
        <v>319</v>
      </c>
      <c r="B34" s="5" t="s">
        <v>89</v>
      </c>
      <c r="C34" s="50"/>
    </row>
    <row r="35" spans="1:3" ht="30">
      <c r="A35" s="11" t="s">
        <v>320</v>
      </c>
      <c r="B35" s="5" t="s">
        <v>89</v>
      </c>
      <c r="C35" s="50"/>
    </row>
    <row r="36" spans="1:3" ht="30">
      <c r="A36" s="11" t="s">
        <v>321</v>
      </c>
      <c r="B36" s="5" t="s">
        <v>89</v>
      </c>
      <c r="C36" s="50">
        <v>350</v>
      </c>
    </row>
    <row r="37" spans="1:3" ht="15">
      <c r="A37" s="9" t="s">
        <v>322</v>
      </c>
      <c r="B37" s="12" t="s">
        <v>89</v>
      </c>
      <c r="C37" s="51">
        <v>350</v>
      </c>
    </row>
    <row r="38" spans="1:3" ht="15.75">
      <c r="A38" s="88" t="s">
        <v>323</v>
      </c>
      <c r="B38" s="7" t="s">
        <v>90</v>
      </c>
      <c r="C38" s="51">
        <v>1100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  <headerFooter>
    <oddHeader>&amp;R8. melléklet a   /2017(        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8"/>
  <sheetViews>
    <sheetView view="pageLayout" zoomScale="87" zoomScalePageLayoutView="87" workbookViewId="0" topLeftCell="A16">
      <selection activeCell="F71" sqref="F71"/>
    </sheetView>
  </sheetViews>
  <sheetFormatPr defaultColWidth="9.140625" defaultRowHeight="15"/>
  <cols>
    <col min="1" max="1" width="87.00390625" style="0" customWidth="1"/>
    <col min="2" max="2" width="8.421875" style="0" customWidth="1"/>
    <col min="3" max="3" width="16.421875" style="0" bestFit="1" customWidth="1"/>
    <col min="4" max="4" width="15.00390625" style="0" bestFit="1" customWidth="1"/>
    <col min="5" max="5" width="12.421875" style="0" bestFit="1" customWidth="1"/>
    <col min="6" max="6" width="16.421875" style="0" bestFit="1" customWidth="1"/>
  </cols>
  <sheetData>
    <row r="1" spans="1:6" ht="21" customHeight="1">
      <c r="A1" s="377" t="s">
        <v>579</v>
      </c>
      <c r="B1" s="381"/>
      <c r="C1" s="381"/>
      <c r="D1" s="381"/>
      <c r="E1" s="381"/>
      <c r="F1" s="379"/>
    </row>
    <row r="2" spans="1:6" ht="18.75" customHeight="1">
      <c r="A2" s="380" t="s">
        <v>439</v>
      </c>
      <c r="B2" s="381"/>
      <c r="C2" s="381"/>
      <c r="D2" s="381"/>
      <c r="E2" s="381"/>
      <c r="F2" s="379"/>
    </row>
    <row r="3" spans="1:6" ht="18.75" customHeight="1">
      <c r="A3" s="41"/>
      <c r="B3" s="86"/>
      <c r="C3" s="86"/>
      <c r="D3" s="86"/>
      <c r="E3" s="86"/>
      <c r="F3" s="87"/>
    </row>
    <row r="4" ht="18">
      <c r="A4" s="35"/>
    </row>
    <row r="5" spans="1:4" ht="15">
      <c r="A5" s="3" t="s">
        <v>497</v>
      </c>
      <c r="D5" t="s">
        <v>712</v>
      </c>
    </row>
    <row r="6" spans="1:6" ht="86.45" customHeight="1">
      <c r="A6" s="1" t="s">
        <v>11</v>
      </c>
      <c r="B6" s="2" t="s">
        <v>12</v>
      </c>
      <c r="C6" s="40" t="s">
        <v>442</v>
      </c>
      <c r="D6" s="40" t="s">
        <v>443</v>
      </c>
      <c r="E6" s="40" t="s">
        <v>444</v>
      </c>
      <c r="F6" s="46" t="s">
        <v>0</v>
      </c>
    </row>
    <row r="7" spans="1:6" ht="15">
      <c r="A7" s="24" t="s">
        <v>13</v>
      </c>
      <c r="B7" s="25" t="s">
        <v>14</v>
      </c>
      <c r="C7" s="151">
        <v>6072</v>
      </c>
      <c r="D7" s="91"/>
      <c r="E7" s="91"/>
      <c r="F7" s="97">
        <f>SUM(C7:E7)</f>
        <v>6072</v>
      </c>
    </row>
    <row r="8" spans="1:6" ht="15" hidden="1">
      <c r="A8" s="24" t="s">
        <v>15</v>
      </c>
      <c r="B8" s="26" t="s">
        <v>16</v>
      </c>
      <c r="C8" s="91"/>
      <c r="D8" s="91"/>
      <c r="E8" s="91"/>
      <c r="F8" s="97">
        <f aca="true" t="shared" si="0" ref="F8:F25">SUM(C8:E8)</f>
        <v>0</v>
      </c>
    </row>
    <row r="9" spans="1:6" ht="15" hidden="1">
      <c r="A9" s="24" t="s">
        <v>17</v>
      </c>
      <c r="B9" s="26" t="s">
        <v>18</v>
      </c>
      <c r="C9" s="91"/>
      <c r="D9" s="91"/>
      <c r="E9" s="91"/>
      <c r="F9" s="97">
        <f t="shared" si="0"/>
        <v>0</v>
      </c>
    </row>
    <row r="10" spans="1:6" ht="15" hidden="1">
      <c r="A10" s="27" t="s">
        <v>19</v>
      </c>
      <c r="B10" s="26" t="s">
        <v>20</v>
      </c>
      <c r="C10" s="91"/>
      <c r="D10" s="91"/>
      <c r="E10" s="91"/>
      <c r="F10" s="97">
        <f t="shared" si="0"/>
        <v>0</v>
      </c>
    </row>
    <row r="11" spans="1:6" ht="15" hidden="1">
      <c r="A11" s="27" t="s">
        <v>21</v>
      </c>
      <c r="B11" s="26" t="s">
        <v>22</v>
      </c>
      <c r="C11" s="91"/>
      <c r="D11" s="91"/>
      <c r="E11" s="91"/>
      <c r="F11" s="97">
        <f t="shared" si="0"/>
        <v>0</v>
      </c>
    </row>
    <row r="12" spans="1:6" ht="15">
      <c r="A12" s="27" t="s">
        <v>23</v>
      </c>
      <c r="B12" s="26" t="s">
        <v>24</v>
      </c>
      <c r="C12" s="91">
        <v>0</v>
      </c>
      <c r="D12" s="91"/>
      <c r="E12" s="91"/>
      <c r="F12" s="97">
        <f t="shared" si="0"/>
        <v>0</v>
      </c>
    </row>
    <row r="13" spans="1:6" ht="15">
      <c r="A13" s="27" t="s">
        <v>25</v>
      </c>
      <c r="B13" s="26" t="s">
        <v>26</v>
      </c>
      <c r="C13" s="91">
        <v>275</v>
      </c>
      <c r="D13" s="91"/>
      <c r="E13" s="91"/>
      <c r="F13" s="97">
        <f t="shared" si="0"/>
        <v>275</v>
      </c>
    </row>
    <row r="14" spans="1:6" ht="15">
      <c r="A14" s="27" t="s">
        <v>27</v>
      </c>
      <c r="B14" s="26" t="s">
        <v>28</v>
      </c>
      <c r="C14" s="91">
        <v>55</v>
      </c>
      <c r="D14" s="91"/>
      <c r="E14" s="91"/>
      <c r="F14" s="97">
        <f t="shared" si="0"/>
        <v>55</v>
      </c>
    </row>
    <row r="15" spans="1:6" ht="15" hidden="1">
      <c r="A15" s="4" t="s">
        <v>29</v>
      </c>
      <c r="B15" s="26" t="s">
        <v>30</v>
      </c>
      <c r="C15" s="91">
        <v>0</v>
      </c>
      <c r="D15" s="91"/>
      <c r="E15" s="91"/>
      <c r="F15" s="97">
        <f t="shared" si="0"/>
        <v>0</v>
      </c>
    </row>
    <row r="16" spans="1:6" ht="15">
      <c r="A16" s="4" t="s">
        <v>29</v>
      </c>
      <c r="B16" s="26" t="s">
        <v>30</v>
      </c>
      <c r="C16" s="91">
        <v>50</v>
      </c>
      <c r="D16" s="91"/>
      <c r="E16" s="91"/>
      <c r="F16" s="97">
        <f t="shared" si="0"/>
        <v>50</v>
      </c>
    </row>
    <row r="17" spans="1:6" ht="15">
      <c r="A17" s="4" t="s">
        <v>31</v>
      </c>
      <c r="B17" s="26" t="s">
        <v>32</v>
      </c>
      <c r="C17" s="91">
        <v>6</v>
      </c>
      <c r="D17" s="91"/>
      <c r="E17" s="91"/>
      <c r="F17" s="97">
        <f t="shared" si="0"/>
        <v>6</v>
      </c>
    </row>
    <row r="18" spans="1:6" ht="15" hidden="1">
      <c r="A18" s="4" t="s">
        <v>33</v>
      </c>
      <c r="B18" s="26" t="s">
        <v>34</v>
      </c>
      <c r="C18" s="91"/>
      <c r="D18" s="91"/>
      <c r="E18" s="91"/>
      <c r="F18" s="97">
        <f t="shared" si="0"/>
        <v>0</v>
      </c>
    </row>
    <row r="19" spans="1:6" ht="15" hidden="1">
      <c r="A19" s="4" t="s">
        <v>35</v>
      </c>
      <c r="B19" s="26" t="s">
        <v>36</v>
      </c>
      <c r="C19" s="91"/>
      <c r="D19" s="91"/>
      <c r="E19" s="91"/>
      <c r="F19" s="97">
        <f t="shared" si="0"/>
        <v>0</v>
      </c>
    </row>
    <row r="20" spans="1:6" ht="15" hidden="1">
      <c r="A20" s="4" t="s">
        <v>343</v>
      </c>
      <c r="B20" s="26" t="s">
        <v>37</v>
      </c>
      <c r="C20" s="91"/>
      <c r="D20" s="91"/>
      <c r="E20" s="91"/>
      <c r="F20" s="97">
        <f t="shared" si="0"/>
        <v>0</v>
      </c>
    </row>
    <row r="21" spans="1:6" ht="15">
      <c r="A21" s="28" t="s">
        <v>287</v>
      </c>
      <c r="B21" s="29" t="s">
        <v>38</v>
      </c>
      <c r="C21" s="90">
        <f>SUM(C7:C20)</f>
        <v>6458</v>
      </c>
      <c r="D21" s="90"/>
      <c r="E21" s="90"/>
      <c r="F21" s="92">
        <f>SUM(C21:E21)</f>
        <v>6458</v>
      </c>
    </row>
    <row r="22" spans="1:6" ht="15">
      <c r="A22" s="4" t="s">
        <v>39</v>
      </c>
      <c r="B22" s="26" t="s">
        <v>40</v>
      </c>
      <c r="C22" s="91"/>
      <c r="D22" s="91">
        <v>4222</v>
      </c>
      <c r="E22" s="91"/>
      <c r="F22" s="97">
        <f t="shared" si="0"/>
        <v>4222</v>
      </c>
    </row>
    <row r="23" spans="1:6" ht="30">
      <c r="A23" s="4" t="s">
        <v>41</v>
      </c>
      <c r="B23" s="26" t="s">
        <v>42</v>
      </c>
      <c r="C23" s="91"/>
      <c r="D23" s="91">
        <v>516</v>
      </c>
      <c r="E23" s="91"/>
      <c r="F23" s="97">
        <f t="shared" si="0"/>
        <v>516</v>
      </c>
    </row>
    <row r="24" spans="1:6" ht="15">
      <c r="A24" s="5" t="s">
        <v>43</v>
      </c>
      <c r="B24" s="26" t="s">
        <v>44</v>
      </c>
      <c r="C24" s="91"/>
      <c r="D24" s="91">
        <v>800</v>
      </c>
      <c r="E24" s="91"/>
      <c r="F24" s="97">
        <f t="shared" si="0"/>
        <v>800</v>
      </c>
    </row>
    <row r="25" spans="1:6" ht="15">
      <c r="A25" s="6" t="s">
        <v>288</v>
      </c>
      <c r="B25" s="29" t="s">
        <v>45</v>
      </c>
      <c r="C25" s="91">
        <f>SUM(C22:C24)</f>
        <v>0</v>
      </c>
      <c r="D25" s="90">
        <f>SUM(D22:D24)</f>
        <v>5538</v>
      </c>
      <c r="E25" s="90"/>
      <c r="F25" s="92">
        <f t="shared" si="0"/>
        <v>5538</v>
      </c>
    </row>
    <row r="26" spans="1:6" ht="15">
      <c r="A26" s="38" t="s">
        <v>371</v>
      </c>
      <c r="B26" s="39" t="s">
        <v>46</v>
      </c>
      <c r="C26" s="90">
        <f>SUM(C21+C25)</f>
        <v>6458</v>
      </c>
      <c r="D26" s="90">
        <f>SUM(D21+D25)</f>
        <v>5538</v>
      </c>
      <c r="E26" s="90"/>
      <c r="F26" s="90">
        <f>SUM(F21+F25)</f>
        <v>11996</v>
      </c>
    </row>
    <row r="27" spans="1:6" ht="15">
      <c r="A27" s="33" t="s">
        <v>344</v>
      </c>
      <c r="B27" s="39" t="s">
        <v>47</v>
      </c>
      <c r="C27" s="90">
        <v>1423</v>
      </c>
      <c r="D27" s="90">
        <v>1221</v>
      </c>
      <c r="E27" s="91"/>
      <c r="F27" s="90">
        <f>SUM(C27:E27)</f>
        <v>2644</v>
      </c>
    </row>
    <row r="28" spans="1:6" ht="15">
      <c r="A28" s="4" t="s">
        <v>48</v>
      </c>
      <c r="B28" s="26" t="s">
        <v>49</v>
      </c>
      <c r="C28" s="91"/>
      <c r="D28" s="151" t="s">
        <v>578</v>
      </c>
      <c r="E28" s="91"/>
      <c r="F28" s="97">
        <f>SUM(C28:E28)</f>
        <v>0</v>
      </c>
    </row>
    <row r="29" spans="1:6" ht="15">
      <c r="A29" s="4" t="s">
        <v>50</v>
      </c>
      <c r="B29" s="26" t="s">
        <v>51</v>
      </c>
      <c r="C29" s="91">
        <v>733</v>
      </c>
      <c r="D29" s="91"/>
      <c r="E29" s="91"/>
      <c r="F29" s="97">
        <f aca="true" t="shared" si="1" ref="F29:F48">SUM(C29:E29)</f>
        <v>733</v>
      </c>
    </row>
    <row r="30" spans="1:6" ht="15" hidden="1">
      <c r="A30" s="4" t="s">
        <v>52</v>
      </c>
      <c r="B30" s="26" t="s">
        <v>53</v>
      </c>
      <c r="C30" s="91">
        <v>0</v>
      </c>
      <c r="D30" s="91"/>
      <c r="E30" s="91"/>
      <c r="F30" s="97">
        <f t="shared" si="1"/>
        <v>0</v>
      </c>
    </row>
    <row r="31" spans="1:6" ht="15">
      <c r="A31" s="6" t="s">
        <v>289</v>
      </c>
      <c r="B31" s="29" t="s">
        <v>54</v>
      </c>
      <c r="C31" s="91">
        <f>SUM(C28:C30)</f>
        <v>733</v>
      </c>
      <c r="D31" s="91"/>
      <c r="E31" s="91"/>
      <c r="F31" s="97">
        <f t="shared" si="1"/>
        <v>733</v>
      </c>
    </row>
    <row r="32" spans="1:6" ht="15">
      <c r="A32" s="4" t="s">
        <v>55</v>
      </c>
      <c r="B32" s="26" t="s">
        <v>56</v>
      </c>
      <c r="C32" s="91">
        <v>136</v>
      </c>
      <c r="D32" s="91"/>
      <c r="E32" s="91"/>
      <c r="F32" s="97">
        <f t="shared" si="1"/>
        <v>136</v>
      </c>
    </row>
    <row r="33" spans="1:6" ht="15">
      <c r="A33" s="4" t="s">
        <v>57</v>
      </c>
      <c r="B33" s="26" t="s">
        <v>58</v>
      </c>
      <c r="C33" s="91">
        <v>108</v>
      </c>
      <c r="D33" s="91"/>
      <c r="E33" s="91"/>
      <c r="F33" s="97">
        <f t="shared" si="1"/>
        <v>108</v>
      </c>
    </row>
    <row r="34" spans="1:6" ht="15" customHeight="1">
      <c r="A34" s="6" t="s">
        <v>372</v>
      </c>
      <c r="B34" s="29" t="s">
        <v>59</v>
      </c>
      <c r="C34" s="91">
        <f>SUM(C32:C33)</f>
        <v>244</v>
      </c>
      <c r="D34" s="91"/>
      <c r="E34" s="91"/>
      <c r="F34" s="97">
        <f t="shared" si="1"/>
        <v>244</v>
      </c>
    </row>
    <row r="35" spans="1:6" ht="15">
      <c r="A35" s="4" t="s">
        <v>60</v>
      </c>
      <c r="B35" s="26" t="s">
        <v>61</v>
      </c>
      <c r="C35" s="91">
        <v>2995</v>
      </c>
      <c r="D35" s="91"/>
      <c r="E35" s="91"/>
      <c r="F35" s="97">
        <f t="shared" si="1"/>
        <v>2995</v>
      </c>
    </row>
    <row r="36" spans="1:6" ht="15">
      <c r="A36" s="4" t="s">
        <v>62</v>
      </c>
      <c r="B36" s="26" t="s">
        <v>63</v>
      </c>
      <c r="C36" s="91">
        <v>984</v>
      </c>
      <c r="D36" s="91"/>
      <c r="E36" s="91"/>
      <c r="F36" s="97">
        <f t="shared" si="1"/>
        <v>984</v>
      </c>
    </row>
    <row r="37" spans="1:6" ht="15">
      <c r="A37" s="4" t="s">
        <v>345</v>
      </c>
      <c r="B37" s="26" t="s">
        <v>64</v>
      </c>
      <c r="C37" s="91">
        <v>80</v>
      </c>
      <c r="D37" s="91"/>
      <c r="E37" s="91"/>
      <c r="F37" s="97">
        <f t="shared" si="1"/>
        <v>80</v>
      </c>
    </row>
    <row r="38" spans="1:6" ht="15">
      <c r="A38" s="4" t="s">
        <v>65</v>
      </c>
      <c r="B38" s="26" t="s">
        <v>66</v>
      </c>
      <c r="C38" s="91">
        <v>1370</v>
      </c>
      <c r="D38" s="91"/>
      <c r="E38" s="91"/>
      <c r="F38" s="97">
        <f t="shared" si="1"/>
        <v>1370</v>
      </c>
    </row>
    <row r="39" spans="1:6" ht="15">
      <c r="A39" s="8" t="s">
        <v>346</v>
      </c>
      <c r="B39" s="26" t="s">
        <v>67</v>
      </c>
      <c r="C39" s="91">
        <v>900</v>
      </c>
      <c r="D39" s="91"/>
      <c r="E39" s="91"/>
      <c r="F39" s="97">
        <f t="shared" si="1"/>
        <v>900</v>
      </c>
    </row>
    <row r="40" spans="1:6" ht="15">
      <c r="A40" s="5" t="s">
        <v>68</v>
      </c>
      <c r="B40" s="26" t="s">
        <v>69</v>
      </c>
      <c r="C40" s="91">
        <v>50</v>
      </c>
      <c r="D40" s="91"/>
      <c r="E40" s="91"/>
      <c r="F40" s="97">
        <f t="shared" si="1"/>
        <v>50</v>
      </c>
    </row>
    <row r="41" spans="1:6" ht="15">
      <c r="A41" s="4" t="s">
        <v>347</v>
      </c>
      <c r="B41" s="26" t="s">
        <v>70</v>
      </c>
      <c r="C41" s="365">
        <v>3212</v>
      </c>
      <c r="D41" s="365"/>
      <c r="E41" s="91"/>
      <c r="F41" s="97">
        <f t="shared" si="1"/>
        <v>3212</v>
      </c>
    </row>
    <row r="42" spans="1:6" ht="15">
      <c r="A42" s="6" t="s">
        <v>290</v>
      </c>
      <c r="B42" s="29" t="s">
        <v>71</v>
      </c>
      <c r="C42" s="91">
        <f>SUM(C35:C41)</f>
        <v>9591</v>
      </c>
      <c r="D42" s="91">
        <f>SUM(D35:D41)</f>
        <v>0</v>
      </c>
      <c r="E42" s="91"/>
      <c r="F42" s="97">
        <f t="shared" si="1"/>
        <v>9591</v>
      </c>
    </row>
    <row r="43" spans="1:6" ht="15" hidden="1">
      <c r="A43" s="4" t="s">
        <v>72</v>
      </c>
      <c r="B43" s="26" t="s">
        <v>73</v>
      </c>
      <c r="C43" s="91"/>
      <c r="D43" s="91"/>
      <c r="E43" s="91"/>
      <c r="F43" s="97">
        <f t="shared" si="1"/>
        <v>0</v>
      </c>
    </row>
    <row r="44" spans="1:6" ht="15">
      <c r="A44" s="4" t="s">
        <v>74</v>
      </c>
      <c r="B44" s="26" t="s">
        <v>75</v>
      </c>
      <c r="C44" s="91"/>
      <c r="D44" s="91"/>
      <c r="E44" s="91"/>
      <c r="F44" s="97">
        <f t="shared" si="1"/>
        <v>0</v>
      </c>
    </row>
    <row r="45" spans="1:6" ht="15">
      <c r="A45" s="6" t="s">
        <v>291</v>
      </c>
      <c r="B45" s="29" t="s">
        <v>76</v>
      </c>
      <c r="C45" s="91">
        <f>SUM(C43:C44)</f>
        <v>0</v>
      </c>
      <c r="D45" s="91"/>
      <c r="E45" s="91"/>
      <c r="F45" s="97">
        <f t="shared" si="1"/>
        <v>0</v>
      </c>
    </row>
    <row r="46" spans="1:6" ht="15">
      <c r="A46" s="4" t="s">
        <v>77</v>
      </c>
      <c r="B46" s="26" t="s">
        <v>78</v>
      </c>
      <c r="C46" s="365">
        <v>2378</v>
      </c>
      <c r="D46" s="365"/>
      <c r="E46" s="91"/>
      <c r="F46" s="97">
        <f t="shared" si="1"/>
        <v>2378</v>
      </c>
    </row>
    <row r="47" spans="1:6" ht="15">
      <c r="A47" s="4" t="s">
        <v>545</v>
      </c>
      <c r="B47" s="26" t="s">
        <v>546</v>
      </c>
      <c r="C47" s="91">
        <v>600</v>
      </c>
      <c r="D47" s="91"/>
      <c r="E47" s="91"/>
      <c r="F47" s="97">
        <f t="shared" si="1"/>
        <v>600</v>
      </c>
    </row>
    <row r="48" spans="1:6" ht="15">
      <c r="A48" s="6" t="s">
        <v>292</v>
      </c>
      <c r="B48" s="29" t="s">
        <v>79</v>
      </c>
      <c r="C48" s="91">
        <f>SUM(C46:C47)</f>
        <v>2978</v>
      </c>
      <c r="D48" s="91">
        <f>SUM(D46:D47)</f>
        <v>0</v>
      </c>
      <c r="E48" s="91"/>
      <c r="F48" s="97">
        <f t="shared" si="1"/>
        <v>2978</v>
      </c>
    </row>
    <row r="49" spans="1:6" ht="15">
      <c r="A49" s="33" t="s">
        <v>293</v>
      </c>
      <c r="B49" s="39" t="s">
        <v>80</v>
      </c>
      <c r="C49" s="90">
        <f>SUM(C31+C34+C42+C45+C48)</f>
        <v>13546</v>
      </c>
      <c r="D49" s="90"/>
      <c r="E49" s="90"/>
      <c r="F49" s="90">
        <f>SUM(F31+F34+F42+F45+F48)</f>
        <v>13546</v>
      </c>
    </row>
    <row r="50" spans="1:6" ht="15" hidden="1">
      <c r="A50" s="11" t="s">
        <v>81</v>
      </c>
      <c r="B50" s="26" t="s">
        <v>82</v>
      </c>
      <c r="C50" s="91"/>
      <c r="D50" s="91"/>
      <c r="E50" s="91"/>
      <c r="F50" s="97"/>
    </row>
    <row r="51" spans="1:6" ht="15" hidden="1">
      <c r="A51" s="11" t="s">
        <v>294</v>
      </c>
      <c r="B51" s="26" t="s">
        <v>83</v>
      </c>
      <c r="C51" s="91"/>
      <c r="D51" s="91"/>
      <c r="E51" s="91"/>
      <c r="F51" s="97"/>
    </row>
    <row r="52" spans="1:6" ht="15" hidden="1">
      <c r="A52" s="15" t="s">
        <v>348</v>
      </c>
      <c r="B52" s="26" t="s">
        <v>84</v>
      </c>
      <c r="C52" s="91"/>
      <c r="D52" s="91"/>
      <c r="E52" s="91"/>
      <c r="F52" s="97"/>
    </row>
    <row r="53" spans="1:6" ht="15" hidden="1">
      <c r="A53" s="15" t="s">
        <v>349</v>
      </c>
      <c r="B53" s="26" t="s">
        <v>85</v>
      </c>
      <c r="C53" s="91"/>
      <c r="D53" s="91"/>
      <c r="E53" s="91"/>
      <c r="F53" s="97"/>
    </row>
    <row r="54" spans="1:6" ht="15" hidden="1">
      <c r="A54" s="15" t="s">
        <v>350</v>
      </c>
      <c r="B54" s="26" t="s">
        <v>86</v>
      </c>
      <c r="C54" s="91"/>
      <c r="D54" s="91"/>
      <c r="E54" s="91"/>
      <c r="F54" s="97"/>
    </row>
    <row r="55" spans="1:6" ht="15" hidden="1">
      <c r="A55" s="11" t="s">
        <v>351</v>
      </c>
      <c r="B55" s="26" t="s">
        <v>87</v>
      </c>
      <c r="C55" s="91"/>
      <c r="D55" s="91"/>
      <c r="E55" s="91"/>
      <c r="F55" s="97"/>
    </row>
    <row r="56" spans="1:6" ht="15" hidden="1">
      <c r="A56" s="11" t="s">
        <v>352</v>
      </c>
      <c r="B56" s="26" t="s">
        <v>88</v>
      </c>
      <c r="C56" s="91"/>
      <c r="D56" s="91"/>
      <c r="E56" s="91"/>
      <c r="F56" s="97"/>
    </row>
    <row r="57" spans="1:6" ht="15">
      <c r="A57" s="11" t="s">
        <v>352</v>
      </c>
      <c r="B57" s="26" t="s">
        <v>88</v>
      </c>
      <c r="C57" s="91"/>
      <c r="D57" s="91"/>
      <c r="E57" s="91"/>
      <c r="F57" s="97">
        <f>SUM(C57:E57)</f>
        <v>0</v>
      </c>
    </row>
    <row r="58" spans="1:6" ht="15">
      <c r="A58" s="11" t="s">
        <v>353</v>
      </c>
      <c r="B58" s="26" t="s">
        <v>89</v>
      </c>
      <c r="C58" s="91">
        <v>1300</v>
      </c>
      <c r="D58" s="91"/>
      <c r="E58" s="91"/>
      <c r="F58" s="97">
        <f>SUM(C58:E58)</f>
        <v>1300</v>
      </c>
    </row>
    <row r="59" spans="1:6" ht="15">
      <c r="A59" s="36" t="s">
        <v>323</v>
      </c>
      <c r="B59" s="39" t="s">
        <v>90</v>
      </c>
      <c r="C59" s="90">
        <f>SUM(C57:C58)</f>
        <v>1300</v>
      </c>
      <c r="D59" s="91"/>
      <c r="E59" s="91"/>
      <c r="F59" s="92">
        <f>SUM(C59:E59)</f>
        <v>1300</v>
      </c>
    </row>
    <row r="60" spans="1:6" ht="15" hidden="1">
      <c r="A60" s="10" t="s">
        <v>354</v>
      </c>
      <c r="B60" s="26" t="s">
        <v>91</v>
      </c>
      <c r="C60" s="91"/>
      <c r="D60" s="91"/>
      <c r="E60" s="91"/>
      <c r="F60" s="92">
        <f aca="true" t="shared" si="2" ref="F60:F65">SUM(C60:E60)</f>
        <v>0</v>
      </c>
    </row>
    <row r="61" spans="1:6" ht="15" hidden="1">
      <c r="A61" s="10" t="s">
        <v>92</v>
      </c>
      <c r="B61" s="26" t="s">
        <v>93</v>
      </c>
      <c r="C61" s="91"/>
      <c r="D61" s="91"/>
      <c r="E61" s="91"/>
      <c r="F61" s="92">
        <f t="shared" si="2"/>
        <v>0</v>
      </c>
    </row>
    <row r="62" spans="1:6" ht="30" hidden="1">
      <c r="A62" s="10" t="s">
        <v>94</v>
      </c>
      <c r="B62" s="26" t="s">
        <v>95</v>
      </c>
      <c r="C62" s="91"/>
      <c r="D62" s="91"/>
      <c r="E62" s="91"/>
      <c r="F62" s="92">
        <f t="shared" si="2"/>
        <v>0</v>
      </c>
    </row>
    <row r="63" spans="1:6" ht="30" hidden="1">
      <c r="A63" s="10" t="s">
        <v>324</v>
      </c>
      <c r="B63" s="26" t="s">
        <v>96</v>
      </c>
      <c r="C63" s="91"/>
      <c r="D63" s="91"/>
      <c r="E63" s="91"/>
      <c r="F63" s="92">
        <f t="shared" si="2"/>
        <v>0</v>
      </c>
    </row>
    <row r="64" spans="1:6" ht="30" hidden="1">
      <c r="A64" s="10" t="s">
        <v>355</v>
      </c>
      <c r="B64" s="26" t="s">
        <v>97</v>
      </c>
      <c r="C64" s="91"/>
      <c r="D64" s="91"/>
      <c r="E64" s="91"/>
      <c r="F64" s="92">
        <f t="shared" si="2"/>
        <v>0</v>
      </c>
    </row>
    <row r="65" spans="1:6" ht="15">
      <c r="A65" s="10" t="s">
        <v>547</v>
      </c>
      <c r="B65" s="26" t="s">
        <v>548</v>
      </c>
      <c r="C65" s="91"/>
      <c r="D65" s="91"/>
      <c r="E65" s="91"/>
      <c r="F65" s="92">
        <f t="shared" si="2"/>
        <v>0</v>
      </c>
    </row>
    <row r="66" spans="1:6" ht="15">
      <c r="A66" s="10" t="s">
        <v>326</v>
      </c>
      <c r="B66" s="26" t="s">
        <v>98</v>
      </c>
      <c r="C66" s="365">
        <v>2216</v>
      </c>
      <c r="D66" s="91"/>
      <c r="E66" s="91"/>
      <c r="F66" s="97">
        <f>SUM(C66:E66)</f>
        <v>2216</v>
      </c>
    </row>
    <row r="67" spans="1:6" ht="30" hidden="1">
      <c r="A67" s="10" t="s">
        <v>356</v>
      </c>
      <c r="B67" s="26" t="s">
        <v>99</v>
      </c>
      <c r="C67" s="91"/>
      <c r="D67" s="91"/>
      <c r="E67" s="91"/>
      <c r="F67" s="97">
        <f aca="true" t="shared" si="3" ref="F67:F71">SUM(C67:E67)</f>
        <v>0</v>
      </c>
    </row>
    <row r="68" spans="1:6" ht="30" hidden="1">
      <c r="A68" s="10" t="s">
        <v>357</v>
      </c>
      <c r="B68" s="26" t="s">
        <v>100</v>
      </c>
      <c r="C68" s="91"/>
      <c r="D68" s="91"/>
      <c r="E68" s="91"/>
      <c r="F68" s="97">
        <f t="shared" si="3"/>
        <v>0</v>
      </c>
    </row>
    <row r="69" spans="1:6" ht="15" hidden="1">
      <c r="A69" s="10" t="s">
        <v>101</v>
      </c>
      <c r="B69" s="26" t="s">
        <v>102</v>
      </c>
      <c r="C69" s="91"/>
      <c r="D69" s="91"/>
      <c r="E69" s="91"/>
      <c r="F69" s="97">
        <f t="shared" si="3"/>
        <v>0</v>
      </c>
    </row>
    <row r="70" spans="1:6" ht="15" hidden="1">
      <c r="A70" s="16" t="s">
        <v>103</v>
      </c>
      <c r="B70" s="26" t="s">
        <v>104</v>
      </c>
      <c r="C70" s="91"/>
      <c r="D70" s="91"/>
      <c r="E70" s="91"/>
      <c r="F70" s="97">
        <f t="shared" si="3"/>
        <v>0</v>
      </c>
    </row>
    <row r="71" spans="1:6" ht="15">
      <c r="A71" s="10" t="s">
        <v>358</v>
      </c>
      <c r="B71" s="26" t="s">
        <v>105</v>
      </c>
      <c r="C71" s="91">
        <v>400</v>
      </c>
      <c r="D71" s="91"/>
      <c r="E71" s="91"/>
      <c r="F71" s="97">
        <f t="shared" si="3"/>
        <v>400</v>
      </c>
    </row>
    <row r="72" spans="1:6" ht="15">
      <c r="A72" s="16" t="s">
        <v>494</v>
      </c>
      <c r="B72" s="26" t="s">
        <v>717</v>
      </c>
      <c r="C72" s="365">
        <v>789</v>
      </c>
      <c r="D72" s="91"/>
      <c r="E72" s="91"/>
      <c r="F72" s="97">
        <f aca="true" t="shared" si="4" ref="F72:F74">SUM(C72:E72)</f>
        <v>789</v>
      </c>
    </row>
    <row r="73" spans="1:6" ht="15">
      <c r="A73" s="16" t="s">
        <v>495</v>
      </c>
      <c r="B73" s="26" t="s">
        <v>717</v>
      </c>
      <c r="C73" s="365">
        <v>13800</v>
      </c>
      <c r="D73" s="91"/>
      <c r="E73" s="91"/>
      <c r="F73" s="97">
        <f t="shared" si="4"/>
        <v>13800</v>
      </c>
    </row>
    <row r="74" spans="1:6" ht="43.5" customHeight="1" hidden="1">
      <c r="A74" s="1" t="s">
        <v>11</v>
      </c>
      <c r="B74" s="2" t="s">
        <v>12</v>
      </c>
      <c r="C74" s="98" t="s">
        <v>442</v>
      </c>
      <c r="D74" s="98" t="s">
        <v>443</v>
      </c>
      <c r="E74" s="98" t="s">
        <v>444</v>
      </c>
      <c r="F74" s="97">
        <f t="shared" si="4"/>
        <v>0</v>
      </c>
    </row>
    <row r="75" spans="1:6" ht="15">
      <c r="A75" s="36" t="s">
        <v>329</v>
      </c>
      <c r="B75" s="39" t="s">
        <v>107</v>
      </c>
      <c r="C75" s="90">
        <f>SUM(C60:C73)</f>
        <v>17205</v>
      </c>
      <c r="D75" s="90"/>
      <c r="E75" s="90"/>
      <c r="F75" s="90">
        <f>SUM(F60:F73)</f>
        <v>17205</v>
      </c>
    </row>
    <row r="76" spans="1:6" ht="15.75">
      <c r="A76" s="77" t="s">
        <v>441</v>
      </c>
      <c r="B76" s="39"/>
      <c r="C76" s="90">
        <f>SUM(C26+C27+C49+C59+C75)</f>
        <v>39932</v>
      </c>
      <c r="D76" s="90">
        <f>SUM(D26+D27+D49+D59+D75)</f>
        <v>6759</v>
      </c>
      <c r="E76" s="90">
        <f>SUM(E26+E27+E49+E59+E75)</f>
        <v>0</v>
      </c>
      <c r="F76" s="90">
        <f>SUM(F26+F27+F49+F59+E72+F75)</f>
        <v>46691</v>
      </c>
    </row>
    <row r="77" spans="1:6" ht="15">
      <c r="A77" s="30" t="s">
        <v>108</v>
      </c>
      <c r="B77" s="26" t="s">
        <v>109</v>
      </c>
      <c r="C77" s="91"/>
      <c r="D77" s="91"/>
      <c r="E77" s="91"/>
      <c r="F77" s="97">
        <f>SUM(C77:E77)</f>
        <v>0</v>
      </c>
    </row>
    <row r="78" spans="1:6" ht="15">
      <c r="A78" s="30" t="s">
        <v>359</v>
      </c>
      <c r="B78" s="26" t="s">
        <v>110</v>
      </c>
      <c r="C78" s="91"/>
      <c r="D78" s="91">
        <v>236</v>
      </c>
      <c r="E78" s="91"/>
      <c r="F78" s="97">
        <f aca="true" t="shared" si="5" ref="F78:F80">SUM(C78:E78)</f>
        <v>236</v>
      </c>
    </row>
    <row r="79" spans="1:6" ht="15" hidden="1">
      <c r="A79" s="30"/>
      <c r="B79" s="26"/>
      <c r="C79" s="91"/>
      <c r="D79" s="91"/>
      <c r="E79" s="91"/>
      <c r="F79" s="97">
        <f t="shared" si="5"/>
        <v>0</v>
      </c>
    </row>
    <row r="80" spans="1:6" ht="15">
      <c r="A80" s="30" t="s">
        <v>111</v>
      </c>
      <c r="B80" s="26" t="s">
        <v>112</v>
      </c>
      <c r="C80" s="91"/>
      <c r="D80" s="91"/>
      <c r="E80" s="91"/>
      <c r="F80" s="97">
        <f t="shared" si="5"/>
        <v>0</v>
      </c>
    </row>
    <row r="81" spans="1:6" ht="43.5" customHeight="1" hidden="1">
      <c r="A81" s="1" t="s">
        <v>11</v>
      </c>
      <c r="B81" s="2" t="s">
        <v>12</v>
      </c>
      <c r="C81" s="98" t="s">
        <v>442</v>
      </c>
      <c r="D81" s="98" t="s">
        <v>443</v>
      </c>
      <c r="E81" s="98" t="s">
        <v>444</v>
      </c>
      <c r="F81" s="99" t="s">
        <v>0</v>
      </c>
    </row>
    <row r="82" spans="1:6" ht="15" hidden="1">
      <c r="A82" s="30"/>
      <c r="B82" s="26" t="s">
        <v>110</v>
      </c>
      <c r="C82" s="91"/>
      <c r="D82" s="91"/>
      <c r="E82" s="91"/>
      <c r="F82" s="97"/>
    </row>
    <row r="83" spans="1:6" ht="15">
      <c r="A83" s="30" t="s">
        <v>113</v>
      </c>
      <c r="B83" s="26" t="s">
        <v>114</v>
      </c>
      <c r="C83" s="91"/>
      <c r="D83" s="91"/>
      <c r="E83" s="91"/>
      <c r="F83" s="97">
        <f>SUM(C83:E83)</f>
        <v>0</v>
      </c>
    </row>
    <row r="84" spans="1:6" ht="15" hidden="1">
      <c r="A84" s="5"/>
      <c r="B84" s="26" t="s">
        <v>115</v>
      </c>
      <c r="C84" s="91"/>
      <c r="D84" s="91"/>
      <c r="E84" s="91"/>
      <c r="F84" s="97"/>
    </row>
    <row r="85" spans="1:6" ht="15" hidden="1">
      <c r="A85" s="5"/>
      <c r="B85" s="26" t="s">
        <v>116</v>
      </c>
      <c r="C85" s="91"/>
      <c r="D85" s="91"/>
      <c r="E85" s="91"/>
      <c r="F85" s="97"/>
    </row>
    <row r="86" spans="1:6" ht="15">
      <c r="A86" s="5" t="s">
        <v>117</v>
      </c>
      <c r="B86" s="26" t="s">
        <v>118</v>
      </c>
      <c r="C86" s="91"/>
      <c r="D86" s="91">
        <v>64</v>
      </c>
      <c r="E86" s="91"/>
      <c r="F86" s="97">
        <f aca="true" t="shared" si="6" ref="F86">SUM(C86:E86)</f>
        <v>64</v>
      </c>
    </row>
    <row r="87" spans="1:6" ht="43.5" customHeight="1" hidden="1">
      <c r="A87" s="1" t="s">
        <v>11</v>
      </c>
      <c r="B87" s="2" t="s">
        <v>12</v>
      </c>
      <c r="C87" s="98" t="s">
        <v>442</v>
      </c>
      <c r="D87" s="98" t="s">
        <v>443</v>
      </c>
      <c r="E87" s="98" t="s">
        <v>444</v>
      </c>
      <c r="F87" s="99" t="s">
        <v>0</v>
      </c>
    </row>
    <row r="88" spans="1:6" ht="15">
      <c r="A88" s="37" t="s">
        <v>330</v>
      </c>
      <c r="B88" s="39" t="s">
        <v>119</v>
      </c>
      <c r="C88" s="90"/>
      <c r="D88" s="90">
        <f>SUM(D77:D87)</f>
        <v>300</v>
      </c>
      <c r="E88" s="90">
        <f>SUM(E77:E86)</f>
        <v>0</v>
      </c>
      <c r="F88" s="90">
        <f>SUM(F77:F87)</f>
        <v>300</v>
      </c>
    </row>
    <row r="89" spans="1:6" ht="15">
      <c r="A89" s="11" t="s">
        <v>120</v>
      </c>
      <c r="B89" s="26" t="s">
        <v>121</v>
      </c>
      <c r="C89" s="91"/>
      <c r="D89" s="365">
        <v>18769</v>
      </c>
      <c r="E89" s="91"/>
      <c r="F89" s="97">
        <f>SUM(D89:E89)</f>
        <v>18769</v>
      </c>
    </row>
    <row r="90" spans="1:6" ht="15">
      <c r="A90" s="11" t="s">
        <v>122</v>
      </c>
      <c r="B90" s="26" t="s">
        <v>123</v>
      </c>
      <c r="C90" s="91"/>
      <c r="D90" s="91"/>
      <c r="E90" s="91"/>
      <c r="F90" s="97">
        <f aca="true" t="shared" si="7" ref="F90:F91">SUM(C90:E90)</f>
        <v>0</v>
      </c>
    </row>
    <row r="91" spans="1:6" ht="15">
      <c r="A91" s="11" t="s">
        <v>124</v>
      </c>
      <c r="B91" s="26" t="s">
        <v>125</v>
      </c>
      <c r="C91" s="91"/>
      <c r="D91" s="91"/>
      <c r="E91" s="91"/>
      <c r="F91" s="97">
        <f t="shared" si="7"/>
        <v>0</v>
      </c>
    </row>
    <row r="92" spans="1:6" ht="15">
      <c r="A92" s="11" t="s">
        <v>126</v>
      </c>
      <c r="B92" s="26" t="s">
        <v>127</v>
      </c>
      <c r="C92" s="91"/>
      <c r="D92" s="365">
        <v>5078</v>
      </c>
      <c r="E92" s="91"/>
      <c r="F92" s="97">
        <f>SUM(D92:E92)</f>
        <v>5078</v>
      </c>
    </row>
    <row r="93" spans="1:6" ht="15">
      <c r="A93" s="36" t="s">
        <v>331</v>
      </c>
      <c r="B93" s="39" t="s">
        <v>128</v>
      </c>
      <c r="C93" s="90">
        <f>SUM(C89:C92)</f>
        <v>0</v>
      </c>
      <c r="D93" s="90">
        <f>SUM(D89:D92)</f>
        <v>23847</v>
      </c>
      <c r="E93" s="90">
        <f>SUM(E89:E92)</f>
        <v>0</v>
      </c>
      <c r="F93" s="90">
        <f>SUM(F89:F92)</f>
        <v>23847</v>
      </c>
    </row>
    <row r="94" spans="1:6" ht="30" hidden="1">
      <c r="A94" s="11" t="s">
        <v>129</v>
      </c>
      <c r="B94" s="26" t="s">
        <v>130</v>
      </c>
      <c r="C94" s="91"/>
      <c r="D94" s="91"/>
      <c r="E94" s="91"/>
      <c r="F94" s="97"/>
    </row>
    <row r="95" spans="1:6" ht="30" hidden="1">
      <c r="A95" s="11" t="s">
        <v>360</v>
      </c>
      <c r="B95" s="26" t="s">
        <v>131</v>
      </c>
      <c r="C95" s="91"/>
      <c r="D95" s="91"/>
      <c r="E95" s="91"/>
      <c r="F95" s="97"/>
    </row>
    <row r="96" spans="1:6" ht="30" hidden="1">
      <c r="A96" s="11" t="s">
        <v>361</v>
      </c>
      <c r="B96" s="26" t="s">
        <v>132</v>
      </c>
      <c r="C96" s="91"/>
      <c r="D96" s="91"/>
      <c r="E96" s="91"/>
      <c r="F96" s="97"/>
    </row>
    <row r="97" spans="1:6" ht="15" hidden="1">
      <c r="A97" s="11" t="s">
        <v>362</v>
      </c>
      <c r="B97" s="26" t="s">
        <v>133</v>
      </c>
      <c r="C97" s="91"/>
      <c r="D97" s="91"/>
      <c r="E97" s="91"/>
      <c r="F97" s="97"/>
    </row>
    <row r="98" spans="1:6" ht="30" hidden="1">
      <c r="A98" s="11" t="s">
        <v>363</v>
      </c>
      <c r="B98" s="26" t="s">
        <v>134</v>
      </c>
      <c r="C98" s="91"/>
      <c r="D98" s="91"/>
      <c r="E98" s="91"/>
      <c r="F98" s="97"/>
    </row>
    <row r="99" spans="1:6" ht="30">
      <c r="A99" s="11" t="s">
        <v>364</v>
      </c>
      <c r="B99" s="26" t="s">
        <v>135</v>
      </c>
      <c r="C99" s="91"/>
      <c r="D99" s="91">
        <v>100</v>
      </c>
      <c r="E99" s="91"/>
      <c r="F99" s="97">
        <f>SUM(D99:E99)</f>
        <v>100</v>
      </c>
    </row>
    <row r="100" spans="1:6" ht="15">
      <c r="A100" s="11" t="s">
        <v>136</v>
      </c>
      <c r="B100" s="26" t="s">
        <v>137</v>
      </c>
      <c r="C100" s="91"/>
      <c r="D100" s="91">
        <v>100</v>
      </c>
      <c r="E100" s="91"/>
      <c r="F100" s="97">
        <f>SUM(D100:E100)</f>
        <v>100</v>
      </c>
    </row>
    <row r="101" spans="1:6" ht="15">
      <c r="A101" s="11" t="s">
        <v>365</v>
      </c>
      <c r="B101" s="26" t="s">
        <v>138</v>
      </c>
      <c r="C101" s="91"/>
      <c r="D101" s="91"/>
      <c r="E101" s="91"/>
      <c r="F101" s="97"/>
    </row>
    <row r="102" spans="1:6" ht="15">
      <c r="A102" s="36" t="s">
        <v>332</v>
      </c>
      <c r="B102" s="39" t="s">
        <v>139</v>
      </c>
      <c r="C102" s="90"/>
      <c r="D102" s="90">
        <f>SUM(D94:D101)</f>
        <v>200</v>
      </c>
      <c r="E102" s="90">
        <f>SUM(E94:E101)</f>
        <v>0</v>
      </c>
      <c r="F102" s="90">
        <f>SUM(F94:F101)</f>
        <v>200</v>
      </c>
    </row>
    <row r="103" spans="1:6" ht="15.75">
      <c r="A103" s="77" t="s">
        <v>440</v>
      </c>
      <c r="B103" s="78"/>
      <c r="C103" s="90">
        <f>SUM(C88+C93+C102)</f>
        <v>0</v>
      </c>
      <c r="D103" s="90">
        <f>SUM(D88+D93+D102)</f>
        <v>24347</v>
      </c>
      <c r="E103" s="90">
        <f>SUM(E88+E93+E102)</f>
        <v>0</v>
      </c>
      <c r="F103" s="90">
        <f>SUM(F88+F93+F102)</f>
        <v>24347</v>
      </c>
    </row>
    <row r="104" spans="1:6" ht="15.75">
      <c r="A104" s="79" t="s">
        <v>373</v>
      </c>
      <c r="B104" s="80" t="s">
        <v>140</v>
      </c>
      <c r="C104" s="90">
        <f>SUM(C76+C103)</f>
        <v>39932</v>
      </c>
      <c r="D104" s="90">
        <f>SUM(D76+D103)</f>
        <v>31106</v>
      </c>
      <c r="E104" s="91"/>
      <c r="F104" s="92">
        <f>SUM(C104:E104)</f>
        <v>71038</v>
      </c>
    </row>
    <row r="105" spans="1:25" ht="15" hidden="1">
      <c r="A105" s="11" t="s">
        <v>366</v>
      </c>
      <c r="B105" s="4" t="s">
        <v>141</v>
      </c>
      <c r="C105" s="93"/>
      <c r="D105" s="93"/>
      <c r="E105" s="93"/>
      <c r="F105" s="9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 hidden="1">
      <c r="A106" s="11" t="s">
        <v>142</v>
      </c>
      <c r="B106" s="4" t="s">
        <v>143</v>
      </c>
      <c r="C106" s="93"/>
      <c r="D106" s="93"/>
      <c r="E106" s="93"/>
      <c r="F106" s="9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 hidden="1">
      <c r="A107" s="11" t="s">
        <v>367</v>
      </c>
      <c r="B107" s="4" t="s">
        <v>144</v>
      </c>
      <c r="C107" s="93"/>
      <c r="D107" s="93"/>
      <c r="E107" s="93"/>
      <c r="F107" s="93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3" t="s">
        <v>337</v>
      </c>
      <c r="B108" s="6" t="s">
        <v>145</v>
      </c>
      <c r="C108" s="94"/>
      <c r="D108" s="94"/>
      <c r="E108" s="94"/>
      <c r="F108" s="9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9"/>
      <c r="Y108" s="19"/>
    </row>
    <row r="109" spans="1:25" ht="15" hidden="1">
      <c r="A109" s="31" t="s">
        <v>368</v>
      </c>
      <c r="B109" s="4" t="s">
        <v>146</v>
      </c>
      <c r="C109" s="95"/>
      <c r="D109" s="95"/>
      <c r="E109" s="95"/>
      <c r="F109" s="9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 hidden="1">
      <c r="A110" s="31" t="s">
        <v>340</v>
      </c>
      <c r="B110" s="4" t="s">
        <v>147</v>
      </c>
      <c r="C110" s="95"/>
      <c r="D110" s="95"/>
      <c r="E110" s="95"/>
      <c r="F110" s="95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 hidden="1">
      <c r="A111" s="11" t="s">
        <v>148</v>
      </c>
      <c r="B111" s="4" t="s">
        <v>149</v>
      </c>
      <c r="C111" s="93"/>
      <c r="D111" s="93"/>
      <c r="E111" s="93"/>
      <c r="F111" s="9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9"/>
      <c r="Y111" s="19"/>
    </row>
    <row r="112" spans="1:25" ht="15" hidden="1">
      <c r="A112" s="11" t="s">
        <v>369</v>
      </c>
      <c r="B112" s="4" t="s">
        <v>150</v>
      </c>
      <c r="C112" s="93"/>
      <c r="D112" s="93"/>
      <c r="E112" s="93"/>
      <c r="F112" s="93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9"/>
      <c r="Y112" s="19"/>
    </row>
    <row r="113" spans="1:25" ht="15">
      <c r="A113" s="12" t="s">
        <v>338</v>
      </c>
      <c r="B113" s="6" t="s">
        <v>151</v>
      </c>
      <c r="C113" s="96"/>
      <c r="D113" s="96"/>
      <c r="E113" s="96"/>
      <c r="F113" s="9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19"/>
      <c r="Y113" s="19"/>
    </row>
    <row r="114" spans="1:25" ht="15" hidden="1">
      <c r="A114" s="31" t="s">
        <v>152</v>
      </c>
      <c r="B114" s="4" t="s">
        <v>153</v>
      </c>
      <c r="C114" s="95"/>
      <c r="D114" s="95"/>
      <c r="E114" s="95"/>
      <c r="F114" s="95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 hidden="1">
      <c r="A115" s="31" t="s">
        <v>154</v>
      </c>
      <c r="B115" s="4" t="s">
        <v>155</v>
      </c>
      <c r="C115" s="95"/>
      <c r="D115" s="95"/>
      <c r="E115" s="95"/>
      <c r="F115" s="95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2" t="s">
        <v>266</v>
      </c>
      <c r="B116" s="6" t="s">
        <v>155</v>
      </c>
      <c r="C116" s="126">
        <v>847</v>
      </c>
      <c r="D116" s="95"/>
      <c r="E116" s="95"/>
      <c r="F116" s="96">
        <f>SUM(C116:E116)</f>
        <v>847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2" t="s">
        <v>156</v>
      </c>
      <c r="B117" s="6" t="s">
        <v>157</v>
      </c>
      <c r="C117" s="95"/>
      <c r="D117" s="95"/>
      <c r="E117" s="95"/>
      <c r="F117" s="95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 hidden="1">
      <c r="A118" s="31" t="s">
        <v>158</v>
      </c>
      <c r="B118" s="4" t="s">
        <v>159</v>
      </c>
      <c r="C118" s="95"/>
      <c r="D118" s="95"/>
      <c r="E118" s="95"/>
      <c r="F118" s="95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 hidden="1">
      <c r="A119" s="31" t="s">
        <v>160</v>
      </c>
      <c r="B119" s="4" t="s">
        <v>161</v>
      </c>
      <c r="C119" s="95"/>
      <c r="D119" s="95"/>
      <c r="E119" s="95"/>
      <c r="F119" s="9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 hidden="1">
      <c r="A120" s="31" t="s">
        <v>162</v>
      </c>
      <c r="B120" s="4" t="s">
        <v>163</v>
      </c>
      <c r="C120" s="95"/>
      <c r="D120" s="95"/>
      <c r="E120" s="95"/>
      <c r="F120" s="95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 ht="15">
      <c r="A121" s="32" t="s">
        <v>339</v>
      </c>
      <c r="B121" s="33" t="s">
        <v>164</v>
      </c>
      <c r="C121" s="96"/>
      <c r="D121" s="96"/>
      <c r="E121" s="96"/>
      <c r="F121" s="9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" hidden="1">
      <c r="A122" s="31" t="s">
        <v>165</v>
      </c>
      <c r="B122" s="4" t="s">
        <v>166</v>
      </c>
      <c r="C122" s="95"/>
      <c r="D122" s="95"/>
      <c r="E122" s="95"/>
      <c r="F122" s="9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19"/>
      <c r="Y122" s="19"/>
    </row>
    <row r="123" spans="1:25" ht="15" hidden="1">
      <c r="A123" s="11" t="s">
        <v>167</v>
      </c>
      <c r="B123" s="4" t="s">
        <v>168</v>
      </c>
      <c r="C123" s="93"/>
      <c r="D123" s="93"/>
      <c r="E123" s="93"/>
      <c r="F123" s="93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  <c r="Y123" s="19"/>
    </row>
    <row r="124" spans="1:25" ht="15" hidden="1">
      <c r="A124" s="31" t="s">
        <v>370</v>
      </c>
      <c r="B124" s="4" t="s">
        <v>169</v>
      </c>
      <c r="C124" s="95"/>
      <c r="D124" s="95"/>
      <c r="E124" s="95"/>
      <c r="F124" s="95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19"/>
      <c r="Y124" s="19"/>
    </row>
    <row r="125" spans="1:25" ht="15" hidden="1">
      <c r="A125" s="31" t="s">
        <v>341</v>
      </c>
      <c r="B125" s="4" t="s">
        <v>170</v>
      </c>
      <c r="C125" s="95"/>
      <c r="D125" s="95"/>
      <c r="E125" s="95"/>
      <c r="F125" s="9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19"/>
      <c r="Y125" s="19"/>
    </row>
    <row r="126" spans="1:25" ht="15">
      <c r="A126" s="32" t="s">
        <v>342</v>
      </c>
      <c r="B126" s="33" t="s">
        <v>171</v>
      </c>
      <c r="C126" s="96"/>
      <c r="D126" s="96"/>
      <c r="E126" s="96"/>
      <c r="F126" s="9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19"/>
      <c r="Y126" s="19"/>
    </row>
    <row r="127" spans="1:25" ht="15">
      <c r="A127" s="11" t="s">
        <v>172</v>
      </c>
      <c r="B127" s="4" t="s">
        <v>173</v>
      </c>
      <c r="C127" s="93"/>
      <c r="D127" s="93"/>
      <c r="E127" s="93"/>
      <c r="F127" s="93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9"/>
      <c r="Y127" s="19"/>
    </row>
    <row r="128" spans="1:25" ht="16.5" thickBot="1">
      <c r="A128" s="121" t="s">
        <v>374</v>
      </c>
      <c r="B128" s="122" t="s">
        <v>174</v>
      </c>
      <c r="C128" s="123">
        <f>SUM(C108:C127)</f>
        <v>847</v>
      </c>
      <c r="D128" s="123"/>
      <c r="E128" s="123"/>
      <c r="F128" s="123">
        <f>SUM(C128:E128)</f>
        <v>847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19"/>
      <c r="Y128" s="19"/>
    </row>
    <row r="129" spans="1:25" ht="16.5" thickBot="1">
      <c r="A129" s="124" t="s">
        <v>406</v>
      </c>
      <c r="B129" s="125"/>
      <c r="C129" s="118">
        <f>SUM(C104+C128+C128)</f>
        <v>41626</v>
      </c>
      <c r="D129" s="118">
        <f>SUM(D104+D128)</f>
        <v>31106</v>
      </c>
      <c r="E129" s="119"/>
      <c r="F129" s="120">
        <f>F26+F27+F49+F59+F75+F103+F128</f>
        <v>71885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00"/>
      <c r="D130" s="100"/>
      <c r="E130" s="100"/>
      <c r="F130" s="10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00"/>
      <c r="D131" s="100"/>
      <c r="E131" s="100"/>
      <c r="F131" s="10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00"/>
      <c r="D132" s="100"/>
      <c r="E132" s="100"/>
      <c r="F132" s="10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00"/>
      <c r="D133" s="100"/>
      <c r="E133" s="100"/>
      <c r="F133" s="10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00"/>
      <c r="D134" s="100"/>
      <c r="E134" s="100"/>
      <c r="F134" s="100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00"/>
      <c r="D135" s="100"/>
      <c r="E135" s="100"/>
      <c r="F135" s="10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00"/>
      <c r="D136" s="100"/>
      <c r="E136" s="100"/>
      <c r="F136" s="10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00"/>
      <c r="D137" s="100"/>
      <c r="E137" s="100"/>
      <c r="F137" s="10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00"/>
      <c r="D138" s="100"/>
      <c r="E138" s="100"/>
      <c r="F138" s="10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00"/>
      <c r="D139" s="100"/>
      <c r="E139" s="100"/>
      <c r="F139" s="10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00"/>
      <c r="D140" s="100"/>
      <c r="E140" s="100"/>
      <c r="F140" s="10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00"/>
      <c r="D141" s="100"/>
      <c r="E141" s="100"/>
      <c r="F141" s="10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00"/>
      <c r="D142" s="100"/>
      <c r="E142" s="100"/>
      <c r="F142" s="10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00"/>
      <c r="D143" s="100"/>
      <c r="E143" s="100"/>
      <c r="F143" s="10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00"/>
      <c r="D144" s="100"/>
      <c r="E144" s="100"/>
      <c r="F144" s="10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00"/>
      <c r="D145" s="100"/>
      <c r="E145" s="100"/>
      <c r="F145" s="10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00"/>
      <c r="D146" s="100"/>
      <c r="E146" s="100"/>
      <c r="F146" s="10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00"/>
      <c r="D147" s="100"/>
      <c r="E147" s="100"/>
      <c r="F147" s="10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00"/>
      <c r="D148" s="100"/>
      <c r="E148" s="100"/>
      <c r="F148" s="10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00"/>
      <c r="D149" s="100"/>
      <c r="E149" s="100"/>
      <c r="F149" s="10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00"/>
      <c r="D150" s="100"/>
      <c r="E150" s="100"/>
      <c r="F150" s="10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00"/>
      <c r="D151" s="100"/>
      <c r="E151" s="100"/>
      <c r="F151" s="10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00"/>
      <c r="D152" s="100"/>
      <c r="E152" s="100"/>
      <c r="F152" s="10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00"/>
      <c r="D153" s="100"/>
      <c r="E153" s="100"/>
      <c r="F153" s="10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00"/>
      <c r="D154" s="100"/>
      <c r="E154" s="100"/>
      <c r="F154" s="10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00"/>
      <c r="D155" s="100"/>
      <c r="E155" s="100"/>
      <c r="F155" s="10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2:25" ht="1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2:25" ht="1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2:25" ht="1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2:25" ht="1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2:25" ht="1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</sheetData>
  <mergeCells count="2">
    <mergeCell ref="A1:F1"/>
    <mergeCell ref="A2:F2"/>
  </mergeCells>
  <printOptions/>
  <pageMargins left="0.15748031496062992" right="0.2755905511811024" top="0.5511811023622047" bottom="0.3937007874015748" header="0.31496062992125984" footer="0.31496062992125984"/>
  <pageSetup fitToHeight="1" fitToWidth="1" horizontalDpi="600" verticalDpi="600" orientation="portrait" paperSize="9" scale="64" r:id="rId1"/>
  <headerFooter>
    <oddHeader>&amp;R2. melléklet a  ../2018.(II.... 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workbookViewId="0" topLeftCell="A1">
      <selection activeCell="A160" sqref="A160"/>
    </sheetView>
  </sheetViews>
  <sheetFormatPr defaultColWidth="9.140625" defaultRowHeight="15"/>
  <cols>
    <col min="1" max="1" width="96.28125" style="0" customWidth="1"/>
    <col min="2" max="2" width="8.140625" style="0" customWidth="1"/>
    <col min="3" max="3" width="13.8515625" style="0" customWidth="1"/>
    <col min="4" max="4" width="12.140625" style="0" customWidth="1"/>
    <col min="5" max="5" width="13.421875" style="0" customWidth="1"/>
    <col min="257" max="257" width="101.28125" style="0" customWidth="1"/>
    <col min="259" max="259" width="13.8515625" style="0" customWidth="1"/>
    <col min="260" max="260" width="12.140625" style="0" customWidth="1"/>
    <col min="261" max="261" width="13.421875" style="0" customWidth="1"/>
    <col min="513" max="513" width="101.28125" style="0" customWidth="1"/>
    <col min="515" max="515" width="13.8515625" style="0" customWidth="1"/>
    <col min="516" max="516" width="12.140625" style="0" customWidth="1"/>
    <col min="517" max="517" width="13.421875" style="0" customWidth="1"/>
    <col min="769" max="769" width="101.28125" style="0" customWidth="1"/>
    <col min="771" max="771" width="13.8515625" style="0" customWidth="1"/>
    <col min="772" max="772" width="12.140625" style="0" customWidth="1"/>
    <col min="773" max="773" width="13.421875" style="0" customWidth="1"/>
    <col min="1025" max="1025" width="101.28125" style="0" customWidth="1"/>
    <col min="1027" max="1027" width="13.8515625" style="0" customWidth="1"/>
    <col min="1028" max="1028" width="12.140625" style="0" customWidth="1"/>
    <col min="1029" max="1029" width="13.421875" style="0" customWidth="1"/>
    <col min="1281" max="1281" width="101.28125" style="0" customWidth="1"/>
    <col min="1283" max="1283" width="13.8515625" style="0" customWidth="1"/>
    <col min="1284" max="1284" width="12.140625" style="0" customWidth="1"/>
    <col min="1285" max="1285" width="13.421875" style="0" customWidth="1"/>
    <col min="1537" max="1537" width="101.28125" style="0" customWidth="1"/>
    <col min="1539" max="1539" width="13.8515625" style="0" customWidth="1"/>
    <col min="1540" max="1540" width="12.140625" style="0" customWidth="1"/>
    <col min="1541" max="1541" width="13.421875" style="0" customWidth="1"/>
    <col min="1793" max="1793" width="101.28125" style="0" customWidth="1"/>
    <col min="1795" max="1795" width="13.8515625" style="0" customWidth="1"/>
    <col min="1796" max="1796" width="12.140625" style="0" customWidth="1"/>
    <col min="1797" max="1797" width="13.421875" style="0" customWidth="1"/>
    <col min="2049" max="2049" width="101.28125" style="0" customWidth="1"/>
    <col min="2051" max="2051" width="13.8515625" style="0" customWidth="1"/>
    <col min="2052" max="2052" width="12.140625" style="0" customWidth="1"/>
    <col min="2053" max="2053" width="13.421875" style="0" customWidth="1"/>
    <col min="2305" max="2305" width="101.28125" style="0" customWidth="1"/>
    <col min="2307" max="2307" width="13.8515625" style="0" customWidth="1"/>
    <col min="2308" max="2308" width="12.140625" style="0" customWidth="1"/>
    <col min="2309" max="2309" width="13.421875" style="0" customWidth="1"/>
    <col min="2561" max="2561" width="101.28125" style="0" customWidth="1"/>
    <col min="2563" max="2563" width="13.8515625" style="0" customWidth="1"/>
    <col min="2564" max="2564" width="12.140625" style="0" customWidth="1"/>
    <col min="2565" max="2565" width="13.421875" style="0" customWidth="1"/>
    <col min="2817" max="2817" width="101.28125" style="0" customWidth="1"/>
    <col min="2819" max="2819" width="13.8515625" style="0" customWidth="1"/>
    <col min="2820" max="2820" width="12.140625" style="0" customWidth="1"/>
    <col min="2821" max="2821" width="13.421875" style="0" customWidth="1"/>
    <col min="3073" max="3073" width="101.28125" style="0" customWidth="1"/>
    <col min="3075" max="3075" width="13.8515625" style="0" customWidth="1"/>
    <col min="3076" max="3076" width="12.140625" style="0" customWidth="1"/>
    <col min="3077" max="3077" width="13.421875" style="0" customWidth="1"/>
    <col min="3329" max="3329" width="101.28125" style="0" customWidth="1"/>
    <col min="3331" max="3331" width="13.8515625" style="0" customWidth="1"/>
    <col min="3332" max="3332" width="12.140625" style="0" customWidth="1"/>
    <col min="3333" max="3333" width="13.421875" style="0" customWidth="1"/>
    <col min="3585" max="3585" width="101.28125" style="0" customWidth="1"/>
    <col min="3587" max="3587" width="13.8515625" style="0" customWidth="1"/>
    <col min="3588" max="3588" width="12.140625" style="0" customWidth="1"/>
    <col min="3589" max="3589" width="13.421875" style="0" customWidth="1"/>
    <col min="3841" max="3841" width="101.28125" style="0" customWidth="1"/>
    <col min="3843" max="3843" width="13.8515625" style="0" customWidth="1"/>
    <col min="3844" max="3844" width="12.140625" style="0" customWidth="1"/>
    <col min="3845" max="3845" width="13.421875" style="0" customWidth="1"/>
    <col min="4097" max="4097" width="101.28125" style="0" customWidth="1"/>
    <col min="4099" max="4099" width="13.8515625" style="0" customWidth="1"/>
    <col min="4100" max="4100" width="12.140625" style="0" customWidth="1"/>
    <col min="4101" max="4101" width="13.421875" style="0" customWidth="1"/>
    <col min="4353" max="4353" width="101.28125" style="0" customWidth="1"/>
    <col min="4355" max="4355" width="13.8515625" style="0" customWidth="1"/>
    <col min="4356" max="4356" width="12.140625" style="0" customWidth="1"/>
    <col min="4357" max="4357" width="13.421875" style="0" customWidth="1"/>
    <col min="4609" max="4609" width="101.28125" style="0" customWidth="1"/>
    <col min="4611" max="4611" width="13.8515625" style="0" customWidth="1"/>
    <col min="4612" max="4612" width="12.140625" style="0" customWidth="1"/>
    <col min="4613" max="4613" width="13.421875" style="0" customWidth="1"/>
    <col min="4865" max="4865" width="101.28125" style="0" customWidth="1"/>
    <col min="4867" max="4867" width="13.8515625" style="0" customWidth="1"/>
    <col min="4868" max="4868" width="12.140625" style="0" customWidth="1"/>
    <col min="4869" max="4869" width="13.421875" style="0" customWidth="1"/>
    <col min="5121" max="5121" width="101.28125" style="0" customWidth="1"/>
    <col min="5123" max="5123" width="13.8515625" style="0" customWidth="1"/>
    <col min="5124" max="5124" width="12.140625" style="0" customWidth="1"/>
    <col min="5125" max="5125" width="13.421875" style="0" customWidth="1"/>
    <col min="5377" max="5377" width="101.28125" style="0" customWidth="1"/>
    <col min="5379" max="5379" width="13.8515625" style="0" customWidth="1"/>
    <col min="5380" max="5380" width="12.140625" style="0" customWidth="1"/>
    <col min="5381" max="5381" width="13.421875" style="0" customWidth="1"/>
    <col min="5633" max="5633" width="101.28125" style="0" customWidth="1"/>
    <col min="5635" max="5635" width="13.8515625" style="0" customWidth="1"/>
    <col min="5636" max="5636" width="12.140625" style="0" customWidth="1"/>
    <col min="5637" max="5637" width="13.421875" style="0" customWidth="1"/>
    <col min="5889" max="5889" width="101.28125" style="0" customWidth="1"/>
    <col min="5891" max="5891" width="13.8515625" style="0" customWidth="1"/>
    <col min="5892" max="5892" width="12.140625" style="0" customWidth="1"/>
    <col min="5893" max="5893" width="13.421875" style="0" customWidth="1"/>
    <col min="6145" max="6145" width="101.28125" style="0" customWidth="1"/>
    <col min="6147" max="6147" width="13.8515625" style="0" customWidth="1"/>
    <col min="6148" max="6148" width="12.140625" style="0" customWidth="1"/>
    <col min="6149" max="6149" width="13.421875" style="0" customWidth="1"/>
    <col min="6401" max="6401" width="101.28125" style="0" customWidth="1"/>
    <col min="6403" max="6403" width="13.8515625" style="0" customWidth="1"/>
    <col min="6404" max="6404" width="12.140625" style="0" customWidth="1"/>
    <col min="6405" max="6405" width="13.421875" style="0" customWidth="1"/>
    <col min="6657" max="6657" width="101.28125" style="0" customWidth="1"/>
    <col min="6659" max="6659" width="13.8515625" style="0" customWidth="1"/>
    <col min="6660" max="6660" width="12.140625" style="0" customWidth="1"/>
    <col min="6661" max="6661" width="13.421875" style="0" customWidth="1"/>
    <col min="6913" max="6913" width="101.28125" style="0" customWidth="1"/>
    <col min="6915" max="6915" width="13.8515625" style="0" customWidth="1"/>
    <col min="6916" max="6916" width="12.140625" style="0" customWidth="1"/>
    <col min="6917" max="6917" width="13.421875" style="0" customWidth="1"/>
    <col min="7169" max="7169" width="101.28125" style="0" customWidth="1"/>
    <col min="7171" max="7171" width="13.8515625" style="0" customWidth="1"/>
    <col min="7172" max="7172" width="12.140625" style="0" customWidth="1"/>
    <col min="7173" max="7173" width="13.421875" style="0" customWidth="1"/>
    <col min="7425" max="7425" width="101.28125" style="0" customWidth="1"/>
    <col min="7427" max="7427" width="13.8515625" style="0" customWidth="1"/>
    <col min="7428" max="7428" width="12.140625" style="0" customWidth="1"/>
    <col min="7429" max="7429" width="13.421875" style="0" customWidth="1"/>
    <col min="7681" max="7681" width="101.28125" style="0" customWidth="1"/>
    <col min="7683" max="7683" width="13.8515625" style="0" customWidth="1"/>
    <col min="7684" max="7684" width="12.140625" style="0" customWidth="1"/>
    <col min="7685" max="7685" width="13.421875" style="0" customWidth="1"/>
    <col min="7937" max="7937" width="101.28125" style="0" customWidth="1"/>
    <col min="7939" max="7939" width="13.8515625" style="0" customWidth="1"/>
    <col min="7940" max="7940" width="12.140625" style="0" customWidth="1"/>
    <col min="7941" max="7941" width="13.421875" style="0" customWidth="1"/>
    <col min="8193" max="8193" width="101.28125" style="0" customWidth="1"/>
    <col min="8195" max="8195" width="13.8515625" style="0" customWidth="1"/>
    <col min="8196" max="8196" width="12.140625" style="0" customWidth="1"/>
    <col min="8197" max="8197" width="13.421875" style="0" customWidth="1"/>
    <col min="8449" max="8449" width="101.28125" style="0" customWidth="1"/>
    <col min="8451" max="8451" width="13.8515625" style="0" customWidth="1"/>
    <col min="8452" max="8452" width="12.140625" style="0" customWidth="1"/>
    <col min="8453" max="8453" width="13.421875" style="0" customWidth="1"/>
    <col min="8705" max="8705" width="101.28125" style="0" customWidth="1"/>
    <col min="8707" max="8707" width="13.8515625" style="0" customWidth="1"/>
    <col min="8708" max="8708" width="12.140625" style="0" customWidth="1"/>
    <col min="8709" max="8709" width="13.421875" style="0" customWidth="1"/>
    <col min="8961" max="8961" width="101.28125" style="0" customWidth="1"/>
    <col min="8963" max="8963" width="13.8515625" style="0" customWidth="1"/>
    <col min="8964" max="8964" width="12.140625" style="0" customWidth="1"/>
    <col min="8965" max="8965" width="13.421875" style="0" customWidth="1"/>
    <col min="9217" max="9217" width="101.28125" style="0" customWidth="1"/>
    <col min="9219" max="9219" width="13.8515625" style="0" customWidth="1"/>
    <col min="9220" max="9220" width="12.140625" style="0" customWidth="1"/>
    <col min="9221" max="9221" width="13.421875" style="0" customWidth="1"/>
    <col min="9473" max="9473" width="101.28125" style="0" customWidth="1"/>
    <col min="9475" max="9475" width="13.8515625" style="0" customWidth="1"/>
    <col min="9476" max="9476" width="12.140625" style="0" customWidth="1"/>
    <col min="9477" max="9477" width="13.421875" style="0" customWidth="1"/>
    <col min="9729" max="9729" width="101.28125" style="0" customWidth="1"/>
    <col min="9731" max="9731" width="13.8515625" style="0" customWidth="1"/>
    <col min="9732" max="9732" width="12.140625" style="0" customWidth="1"/>
    <col min="9733" max="9733" width="13.421875" style="0" customWidth="1"/>
    <col min="9985" max="9985" width="101.28125" style="0" customWidth="1"/>
    <col min="9987" max="9987" width="13.8515625" style="0" customWidth="1"/>
    <col min="9988" max="9988" width="12.140625" style="0" customWidth="1"/>
    <col min="9989" max="9989" width="13.421875" style="0" customWidth="1"/>
    <col min="10241" max="10241" width="101.28125" style="0" customWidth="1"/>
    <col min="10243" max="10243" width="13.8515625" style="0" customWidth="1"/>
    <col min="10244" max="10244" width="12.140625" style="0" customWidth="1"/>
    <col min="10245" max="10245" width="13.421875" style="0" customWidth="1"/>
    <col min="10497" max="10497" width="101.28125" style="0" customWidth="1"/>
    <col min="10499" max="10499" width="13.8515625" style="0" customWidth="1"/>
    <col min="10500" max="10500" width="12.140625" style="0" customWidth="1"/>
    <col min="10501" max="10501" width="13.421875" style="0" customWidth="1"/>
    <col min="10753" max="10753" width="101.28125" style="0" customWidth="1"/>
    <col min="10755" max="10755" width="13.8515625" style="0" customWidth="1"/>
    <col min="10756" max="10756" width="12.140625" style="0" customWidth="1"/>
    <col min="10757" max="10757" width="13.421875" style="0" customWidth="1"/>
    <col min="11009" max="11009" width="101.28125" style="0" customWidth="1"/>
    <col min="11011" max="11011" width="13.8515625" style="0" customWidth="1"/>
    <col min="11012" max="11012" width="12.140625" style="0" customWidth="1"/>
    <col min="11013" max="11013" width="13.421875" style="0" customWidth="1"/>
    <col min="11265" max="11265" width="101.28125" style="0" customWidth="1"/>
    <col min="11267" max="11267" width="13.8515625" style="0" customWidth="1"/>
    <col min="11268" max="11268" width="12.140625" style="0" customWidth="1"/>
    <col min="11269" max="11269" width="13.421875" style="0" customWidth="1"/>
    <col min="11521" max="11521" width="101.28125" style="0" customWidth="1"/>
    <col min="11523" max="11523" width="13.8515625" style="0" customWidth="1"/>
    <col min="11524" max="11524" width="12.140625" style="0" customWidth="1"/>
    <col min="11525" max="11525" width="13.421875" style="0" customWidth="1"/>
    <col min="11777" max="11777" width="101.28125" style="0" customWidth="1"/>
    <col min="11779" max="11779" width="13.8515625" style="0" customWidth="1"/>
    <col min="11780" max="11780" width="12.140625" style="0" customWidth="1"/>
    <col min="11781" max="11781" width="13.421875" style="0" customWidth="1"/>
    <col min="12033" max="12033" width="101.28125" style="0" customWidth="1"/>
    <col min="12035" max="12035" width="13.8515625" style="0" customWidth="1"/>
    <col min="12036" max="12036" width="12.140625" style="0" customWidth="1"/>
    <col min="12037" max="12037" width="13.421875" style="0" customWidth="1"/>
    <col min="12289" max="12289" width="101.28125" style="0" customWidth="1"/>
    <col min="12291" max="12291" width="13.8515625" style="0" customWidth="1"/>
    <col min="12292" max="12292" width="12.140625" style="0" customWidth="1"/>
    <col min="12293" max="12293" width="13.421875" style="0" customWidth="1"/>
    <col min="12545" max="12545" width="101.28125" style="0" customWidth="1"/>
    <col min="12547" max="12547" width="13.8515625" style="0" customWidth="1"/>
    <col min="12548" max="12548" width="12.140625" style="0" customWidth="1"/>
    <col min="12549" max="12549" width="13.421875" style="0" customWidth="1"/>
    <col min="12801" max="12801" width="101.28125" style="0" customWidth="1"/>
    <col min="12803" max="12803" width="13.8515625" style="0" customWidth="1"/>
    <col min="12804" max="12804" width="12.140625" style="0" customWidth="1"/>
    <col min="12805" max="12805" width="13.421875" style="0" customWidth="1"/>
    <col min="13057" max="13057" width="101.28125" style="0" customWidth="1"/>
    <col min="13059" max="13059" width="13.8515625" style="0" customWidth="1"/>
    <col min="13060" max="13060" width="12.140625" style="0" customWidth="1"/>
    <col min="13061" max="13061" width="13.421875" style="0" customWidth="1"/>
    <col min="13313" max="13313" width="101.28125" style="0" customWidth="1"/>
    <col min="13315" max="13315" width="13.8515625" style="0" customWidth="1"/>
    <col min="13316" max="13316" width="12.140625" style="0" customWidth="1"/>
    <col min="13317" max="13317" width="13.421875" style="0" customWidth="1"/>
    <col min="13569" max="13569" width="101.28125" style="0" customWidth="1"/>
    <col min="13571" max="13571" width="13.8515625" style="0" customWidth="1"/>
    <col min="13572" max="13572" width="12.140625" style="0" customWidth="1"/>
    <col min="13573" max="13573" width="13.421875" style="0" customWidth="1"/>
    <col min="13825" max="13825" width="101.28125" style="0" customWidth="1"/>
    <col min="13827" max="13827" width="13.8515625" style="0" customWidth="1"/>
    <col min="13828" max="13828" width="12.140625" style="0" customWidth="1"/>
    <col min="13829" max="13829" width="13.421875" style="0" customWidth="1"/>
    <col min="14081" max="14081" width="101.28125" style="0" customWidth="1"/>
    <col min="14083" max="14083" width="13.8515625" style="0" customWidth="1"/>
    <col min="14084" max="14084" width="12.140625" style="0" customWidth="1"/>
    <col min="14085" max="14085" width="13.421875" style="0" customWidth="1"/>
    <col min="14337" max="14337" width="101.28125" style="0" customWidth="1"/>
    <col min="14339" max="14339" width="13.8515625" style="0" customWidth="1"/>
    <col min="14340" max="14340" width="12.140625" style="0" customWidth="1"/>
    <col min="14341" max="14341" width="13.421875" style="0" customWidth="1"/>
    <col min="14593" max="14593" width="101.28125" style="0" customWidth="1"/>
    <col min="14595" max="14595" width="13.8515625" style="0" customWidth="1"/>
    <col min="14596" max="14596" width="12.140625" style="0" customWidth="1"/>
    <col min="14597" max="14597" width="13.421875" style="0" customWidth="1"/>
    <col min="14849" max="14849" width="101.28125" style="0" customWidth="1"/>
    <col min="14851" max="14851" width="13.8515625" style="0" customWidth="1"/>
    <col min="14852" max="14852" width="12.140625" style="0" customWidth="1"/>
    <col min="14853" max="14853" width="13.421875" style="0" customWidth="1"/>
    <col min="15105" max="15105" width="101.28125" style="0" customWidth="1"/>
    <col min="15107" max="15107" width="13.8515625" style="0" customWidth="1"/>
    <col min="15108" max="15108" width="12.140625" style="0" customWidth="1"/>
    <col min="15109" max="15109" width="13.421875" style="0" customWidth="1"/>
    <col min="15361" max="15361" width="101.28125" style="0" customWidth="1"/>
    <col min="15363" max="15363" width="13.8515625" style="0" customWidth="1"/>
    <col min="15364" max="15364" width="12.140625" style="0" customWidth="1"/>
    <col min="15365" max="15365" width="13.421875" style="0" customWidth="1"/>
    <col min="15617" max="15617" width="101.28125" style="0" customWidth="1"/>
    <col min="15619" max="15619" width="13.8515625" style="0" customWidth="1"/>
    <col min="15620" max="15620" width="12.140625" style="0" customWidth="1"/>
    <col min="15621" max="15621" width="13.421875" style="0" customWidth="1"/>
    <col min="15873" max="15873" width="101.28125" style="0" customWidth="1"/>
    <col min="15875" max="15875" width="13.8515625" style="0" customWidth="1"/>
    <col min="15876" max="15876" width="12.140625" style="0" customWidth="1"/>
    <col min="15877" max="15877" width="13.421875" style="0" customWidth="1"/>
    <col min="16129" max="16129" width="101.28125" style="0" customWidth="1"/>
    <col min="16131" max="16131" width="13.8515625" style="0" customWidth="1"/>
    <col min="16132" max="16132" width="12.140625" style="0" customWidth="1"/>
    <col min="16133" max="16133" width="13.421875" style="0" customWidth="1"/>
  </cols>
  <sheetData>
    <row r="2" s="156" customFormat="1" ht="15">
      <c r="A2" s="155"/>
    </row>
    <row r="3" spans="1:5" ht="26.25" customHeight="1">
      <c r="A3" s="377" t="s">
        <v>579</v>
      </c>
      <c r="B3" s="378"/>
      <c r="C3" s="378"/>
      <c r="D3" s="378"/>
      <c r="E3" s="378"/>
    </row>
    <row r="4" spans="1:5" ht="30" customHeight="1">
      <c r="A4" s="380" t="s">
        <v>585</v>
      </c>
      <c r="B4" s="381"/>
      <c r="C4" s="381"/>
      <c r="D4" s="381"/>
      <c r="E4" s="381"/>
    </row>
    <row r="6" ht="15">
      <c r="A6" s="157"/>
    </row>
    <row r="7" spans="1:5" ht="45">
      <c r="A7" s="1" t="s">
        <v>11</v>
      </c>
      <c r="B7" s="2" t="s">
        <v>12</v>
      </c>
      <c r="C7" s="158" t="s">
        <v>698</v>
      </c>
      <c r="D7" s="159" t="s">
        <v>699</v>
      </c>
      <c r="E7" s="159" t="s">
        <v>700</v>
      </c>
    </row>
    <row r="8" spans="1:5" ht="15">
      <c r="A8" s="27" t="s">
        <v>287</v>
      </c>
      <c r="B8" s="26" t="s">
        <v>38</v>
      </c>
      <c r="C8" s="317">
        <v>3734</v>
      </c>
      <c r="D8" s="328">
        <v>5046</v>
      </c>
      <c r="E8" s="328">
        <v>6458</v>
      </c>
    </row>
    <row r="9" spans="1:5" ht="15">
      <c r="A9" s="4" t="s">
        <v>288</v>
      </c>
      <c r="B9" s="26" t="s">
        <v>45</v>
      </c>
      <c r="C9" s="317">
        <v>4384</v>
      </c>
      <c r="D9" s="328">
        <v>5222</v>
      </c>
      <c r="E9" s="328">
        <v>5538</v>
      </c>
    </row>
    <row r="10" spans="1:5" ht="15">
      <c r="A10" s="38" t="s">
        <v>371</v>
      </c>
      <c r="B10" s="39" t="s">
        <v>46</v>
      </c>
      <c r="C10" s="318">
        <f>SUM(C8:C9)</f>
        <v>8118</v>
      </c>
      <c r="D10" s="161">
        <f>SUM(D8:D9)</f>
        <v>10268</v>
      </c>
      <c r="E10" s="161">
        <f>SUM(E8:E9)</f>
        <v>11996</v>
      </c>
    </row>
    <row r="11" spans="1:5" ht="15">
      <c r="A11" s="33" t="s">
        <v>344</v>
      </c>
      <c r="B11" s="39" t="s">
        <v>47</v>
      </c>
      <c r="C11" s="319">
        <v>2259</v>
      </c>
      <c r="D11" s="318">
        <v>2332</v>
      </c>
      <c r="E11" s="318">
        <v>2644</v>
      </c>
    </row>
    <row r="12" spans="1:5" ht="15">
      <c r="A12" s="4" t="s">
        <v>289</v>
      </c>
      <c r="B12" s="26" t="s">
        <v>54</v>
      </c>
      <c r="C12" s="23">
        <v>765</v>
      </c>
      <c r="D12" s="160">
        <v>701</v>
      </c>
      <c r="E12" s="160">
        <v>733</v>
      </c>
    </row>
    <row r="13" spans="1:5" ht="15">
      <c r="A13" s="4" t="s">
        <v>372</v>
      </c>
      <c r="B13" s="26" t="s">
        <v>59</v>
      </c>
      <c r="C13" s="23">
        <v>179</v>
      </c>
      <c r="D13" s="160">
        <v>188</v>
      </c>
      <c r="E13" s="160">
        <v>244</v>
      </c>
    </row>
    <row r="14" spans="1:5" ht="15">
      <c r="A14" s="4" t="s">
        <v>290</v>
      </c>
      <c r="B14" s="26" t="s">
        <v>71</v>
      </c>
      <c r="C14" s="317">
        <v>11568</v>
      </c>
      <c r="D14" s="328">
        <v>7517</v>
      </c>
      <c r="E14" s="328">
        <v>9591</v>
      </c>
    </row>
    <row r="15" spans="1:5" ht="15">
      <c r="A15" s="4" t="s">
        <v>291</v>
      </c>
      <c r="B15" s="26" t="s">
        <v>76</v>
      </c>
      <c r="C15" s="23">
        <v>132</v>
      </c>
      <c r="D15" s="160">
        <v>0</v>
      </c>
      <c r="E15" s="160">
        <v>0</v>
      </c>
    </row>
    <row r="16" spans="1:5" ht="15">
      <c r="A16" s="4" t="s">
        <v>292</v>
      </c>
      <c r="B16" s="26" t="s">
        <v>79</v>
      </c>
      <c r="C16" s="317">
        <v>2569</v>
      </c>
      <c r="D16" s="328">
        <v>2658</v>
      </c>
      <c r="E16" s="328">
        <v>2978</v>
      </c>
    </row>
    <row r="17" spans="1:5" ht="15">
      <c r="A17" s="33" t="s">
        <v>293</v>
      </c>
      <c r="B17" s="39" t="s">
        <v>80</v>
      </c>
      <c r="C17" s="161">
        <f>SUM(C12:C16)</f>
        <v>15213</v>
      </c>
      <c r="D17" s="161">
        <f>SUM(D12:D16)</f>
        <v>11064</v>
      </c>
      <c r="E17" s="161">
        <f>SUM(E12:E16)</f>
        <v>13546</v>
      </c>
    </row>
    <row r="18" spans="1:5" ht="15" hidden="1">
      <c r="A18" s="11" t="s">
        <v>81</v>
      </c>
      <c r="B18" s="26" t="s">
        <v>82</v>
      </c>
      <c r="C18" s="23"/>
      <c r="D18" s="160"/>
      <c r="E18" s="160"/>
    </row>
    <row r="19" spans="1:5" ht="15" hidden="1">
      <c r="A19" s="11" t="s">
        <v>294</v>
      </c>
      <c r="B19" s="26" t="s">
        <v>83</v>
      </c>
      <c r="C19" s="23"/>
      <c r="D19" s="160"/>
      <c r="E19" s="160"/>
    </row>
    <row r="20" spans="1:5" ht="15" hidden="1">
      <c r="A20" s="15" t="s">
        <v>348</v>
      </c>
      <c r="B20" s="26" t="s">
        <v>84</v>
      </c>
      <c r="C20" s="23"/>
      <c r="D20" s="160"/>
      <c r="E20" s="160"/>
    </row>
    <row r="21" spans="1:5" ht="15">
      <c r="A21" s="15" t="s">
        <v>349</v>
      </c>
      <c r="B21" s="26" t="s">
        <v>85</v>
      </c>
      <c r="C21" s="23">
        <v>24</v>
      </c>
      <c r="D21" s="160"/>
      <c r="E21" s="160"/>
    </row>
    <row r="22" spans="1:5" ht="15" hidden="1">
      <c r="A22" s="15" t="s">
        <v>350</v>
      </c>
      <c r="B22" s="26" t="s">
        <v>86</v>
      </c>
      <c r="C22" s="23"/>
      <c r="D22" s="160"/>
      <c r="E22" s="160"/>
    </row>
    <row r="23" spans="1:5" ht="15">
      <c r="A23" s="11" t="s">
        <v>351</v>
      </c>
      <c r="B23" s="26" t="s">
        <v>87</v>
      </c>
      <c r="C23" s="23">
        <v>202</v>
      </c>
      <c r="D23" s="160"/>
      <c r="E23" s="160"/>
    </row>
    <row r="24" spans="1:5" ht="15">
      <c r="A24" s="11" t="s">
        <v>352</v>
      </c>
      <c r="B24" s="26" t="s">
        <v>88</v>
      </c>
      <c r="C24" s="23">
        <v>25</v>
      </c>
      <c r="D24" s="160"/>
      <c r="E24" s="160"/>
    </row>
    <row r="25" spans="1:5" ht="15">
      <c r="A25" s="11" t="s">
        <v>353</v>
      </c>
      <c r="B25" s="26" t="s">
        <v>89</v>
      </c>
      <c r="C25" s="23">
        <v>883</v>
      </c>
      <c r="D25" s="328">
        <v>1201</v>
      </c>
      <c r="E25" s="328">
        <v>1300</v>
      </c>
    </row>
    <row r="26" spans="1:5" ht="15">
      <c r="A26" s="36" t="s">
        <v>323</v>
      </c>
      <c r="B26" s="39" t="s">
        <v>90</v>
      </c>
      <c r="C26" s="161">
        <f>SUM(C21:C25)</f>
        <v>1134</v>
      </c>
      <c r="D26" s="161">
        <f>SUM(D18:D25)</f>
        <v>1201</v>
      </c>
      <c r="E26" s="161">
        <f>SUM(E18:E25)</f>
        <v>1300</v>
      </c>
    </row>
    <row r="27" spans="1:5" ht="15" hidden="1">
      <c r="A27" s="10" t="s">
        <v>354</v>
      </c>
      <c r="B27" s="26" t="s">
        <v>91</v>
      </c>
      <c r="C27" s="23"/>
      <c r="D27" s="160"/>
      <c r="E27" s="160"/>
    </row>
    <row r="28" spans="1:5" ht="15">
      <c r="A28" s="10" t="s">
        <v>92</v>
      </c>
      <c r="B28" s="26" t="s">
        <v>93</v>
      </c>
      <c r="C28" s="23"/>
      <c r="D28" s="160">
        <v>1</v>
      </c>
      <c r="E28" s="160"/>
    </row>
    <row r="29" spans="1:5" ht="15" hidden="1">
      <c r="A29" s="10" t="s">
        <v>94</v>
      </c>
      <c r="B29" s="26" t="s">
        <v>95</v>
      </c>
      <c r="C29" s="23"/>
      <c r="D29" s="160"/>
      <c r="E29" s="160"/>
    </row>
    <row r="30" spans="1:5" ht="15" hidden="1">
      <c r="A30" s="10" t="s">
        <v>324</v>
      </c>
      <c r="B30" s="26" t="s">
        <v>96</v>
      </c>
      <c r="C30" s="23"/>
      <c r="D30" s="160"/>
      <c r="E30" s="160"/>
    </row>
    <row r="31" spans="1:5" ht="15" hidden="1">
      <c r="A31" s="10" t="s">
        <v>355</v>
      </c>
      <c r="B31" s="26" t="s">
        <v>97</v>
      </c>
      <c r="C31" s="23"/>
      <c r="D31" s="160"/>
      <c r="E31" s="160"/>
    </row>
    <row r="32" spans="1:5" ht="15">
      <c r="A32" s="10" t="s">
        <v>326</v>
      </c>
      <c r="B32" s="26" t="s">
        <v>98</v>
      </c>
      <c r="C32" s="317">
        <v>2924</v>
      </c>
      <c r="D32" s="328">
        <v>2251</v>
      </c>
      <c r="E32" s="328">
        <v>2216</v>
      </c>
    </row>
    <row r="33" spans="1:5" ht="15" hidden="1">
      <c r="A33" s="10" t="s">
        <v>356</v>
      </c>
      <c r="B33" s="26" t="s">
        <v>99</v>
      </c>
      <c r="C33" s="23"/>
      <c r="D33" s="160"/>
      <c r="E33" s="160"/>
    </row>
    <row r="34" spans="1:5" ht="15" hidden="1">
      <c r="A34" s="10" t="s">
        <v>357</v>
      </c>
      <c r="B34" s="26" t="s">
        <v>100</v>
      </c>
      <c r="C34" s="23"/>
      <c r="D34" s="160"/>
      <c r="E34" s="160"/>
    </row>
    <row r="35" spans="1:5" ht="15" hidden="1">
      <c r="A35" s="10" t="s">
        <v>101</v>
      </c>
      <c r="B35" s="26" t="s">
        <v>102</v>
      </c>
      <c r="C35" s="23"/>
      <c r="D35" s="160"/>
      <c r="E35" s="160"/>
    </row>
    <row r="36" spans="1:5" ht="15" hidden="1">
      <c r="A36" s="16" t="s">
        <v>103</v>
      </c>
      <c r="B36" s="26" t="s">
        <v>104</v>
      </c>
      <c r="C36" s="23"/>
      <c r="D36" s="160"/>
      <c r="E36" s="160"/>
    </row>
    <row r="37" spans="1:5" ht="15">
      <c r="A37" s="10" t="s">
        <v>358</v>
      </c>
      <c r="B37" s="26" t="s">
        <v>105</v>
      </c>
      <c r="C37" s="23">
        <v>792</v>
      </c>
      <c r="D37" s="160">
        <v>300</v>
      </c>
      <c r="E37" s="160">
        <v>400</v>
      </c>
    </row>
    <row r="38" spans="1:5" ht="15">
      <c r="A38" s="16" t="s">
        <v>494</v>
      </c>
      <c r="B38" s="26" t="s">
        <v>106</v>
      </c>
      <c r="C38" s="23"/>
      <c r="D38" s="160"/>
      <c r="E38" s="328">
        <v>789</v>
      </c>
    </row>
    <row r="39" spans="1:5" ht="15">
      <c r="A39" s="16" t="s">
        <v>495</v>
      </c>
      <c r="B39" s="26" t="s">
        <v>106</v>
      </c>
      <c r="C39" s="23"/>
      <c r="D39" s="160"/>
      <c r="E39" s="328">
        <v>13800</v>
      </c>
    </row>
    <row r="40" spans="1:5" ht="15">
      <c r="A40" s="36" t="s">
        <v>329</v>
      </c>
      <c r="B40" s="39" t="s">
        <v>107</v>
      </c>
      <c r="C40" s="161">
        <f>SUM(C27:C39)</f>
        <v>3716</v>
      </c>
      <c r="D40" s="161">
        <f>SUM(D27:D39)</f>
        <v>2552</v>
      </c>
      <c r="E40" s="161">
        <f>SUM(E27:E39)</f>
        <v>17205</v>
      </c>
    </row>
    <row r="41" spans="1:5" ht="15.75">
      <c r="A41" s="163" t="s">
        <v>586</v>
      </c>
      <c r="B41" s="164"/>
      <c r="C41" s="320">
        <f>C10+C11+C17+C26+C40</f>
        <v>30440</v>
      </c>
      <c r="D41" s="165">
        <f>SUM(D10,D11,D17,D26,D40)</f>
        <v>27417</v>
      </c>
      <c r="E41" s="165">
        <f>SUM(E10,E11,E17,E26,E40)</f>
        <v>46691</v>
      </c>
    </row>
    <row r="42" spans="1:5" ht="15">
      <c r="A42" s="30" t="s">
        <v>108</v>
      </c>
      <c r="B42" s="26" t="s">
        <v>109</v>
      </c>
      <c r="C42" s="23"/>
      <c r="D42" s="160">
        <v>795</v>
      </c>
      <c r="E42" s="160"/>
    </row>
    <row r="43" spans="1:5" ht="15">
      <c r="A43" s="30" t="s">
        <v>359</v>
      </c>
      <c r="B43" s="26" t="s">
        <v>110</v>
      </c>
      <c r="C43" s="23"/>
      <c r="D43" s="328">
        <v>6850</v>
      </c>
      <c r="E43" s="328">
        <v>236</v>
      </c>
    </row>
    <row r="44" spans="1:5" ht="15">
      <c r="A44" s="30" t="s">
        <v>111</v>
      </c>
      <c r="B44" s="26" t="s">
        <v>112</v>
      </c>
      <c r="C44" s="23"/>
      <c r="D44" s="160"/>
      <c r="E44" s="160"/>
    </row>
    <row r="45" spans="1:5" ht="15">
      <c r="A45" s="30" t="s">
        <v>113</v>
      </c>
      <c r="B45" s="26" t="s">
        <v>114</v>
      </c>
      <c r="C45" s="23">
        <v>865</v>
      </c>
      <c r="D45" s="160">
        <v>195</v>
      </c>
      <c r="E45" s="160"/>
    </row>
    <row r="46" spans="1:5" ht="15" hidden="1">
      <c r="A46" s="5" t="s">
        <v>587</v>
      </c>
      <c r="B46" s="26" t="s">
        <v>115</v>
      </c>
      <c r="C46" s="23"/>
      <c r="D46" s="160"/>
      <c r="E46" s="160"/>
    </row>
    <row r="47" spans="1:5" ht="15" hidden="1">
      <c r="A47" s="5" t="s">
        <v>588</v>
      </c>
      <c r="B47" s="26" t="s">
        <v>116</v>
      </c>
      <c r="C47" s="23"/>
      <c r="D47" s="160"/>
      <c r="E47" s="160"/>
    </row>
    <row r="48" spans="1:5" ht="15">
      <c r="A48" s="5" t="s">
        <v>117</v>
      </c>
      <c r="B48" s="26" t="s">
        <v>118</v>
      </c>
      <c r="C48" s="23">
        <v>184</v>
      </c>
      <c r="D48" s="328">
        <v>2043</v>
      </c>
      <c r="E48" s="328">
        <v>64</v>
      </c>
    </row>
    <row r="49" spans="1:5" ht="15">
      <c r="A49" s="37" t="s">
        <v>330</v>
      </c>
      <c r="B49" s="39" t="s">
        <v>119</v>
      </c>
      <c r="C49" s="161">
        <f>SUM(C42:C48)</f>
        <v>1049</v>
      </c>
      <c r="D49" s="161">
        <f>SUM(D42:D48)</f>
        <v>9883</v>
      </c>
      <c r="E49" s="161">
        <f>SUM(E42:E48)</f>
        <v>300</v>
      </c>
    </row>
    <row r="50" spans="1:5" ht="15">
      <c r="A50" s="11" t="s">
        <v>120</v>
      </c>
      <c r="B50" s="26" t="s">
        <v>121</v>
      </c>
      <c r="C50" s="23"/>
      <c r="D50" s="328">
        <v>10541</v>
      </c>
      <c r="E50" s="328">
        <v>18769</v>
      </c>
    </row>
    <row r="51" spans="1:5" ht="15">
      <c r="A51" s="11" t="s">
        <v>122</v>
      </c>
      <c r="B51" s="26" t="s">
        <v>123</v>
      </c>
      <c r="C51" s="23"/>
      <c r="D51" s="160"/>
      <c r="E51" s="160"/>
    </row>
    <row r="52" spans="1:5" ht="15">
      <c r="A52" s="11" t="s">
        <v>124</v>
      </c>
      <c r="B52" s="26" t="s">
        <v>125</v>
      </c>
      <c r="C52" s="23"/>
      <c r="D52" s="160"/>
      <c r="E52" s="160"/>
    </row>
    <row r="53" spans="1:5" ht="15">
      <c r="A53" s="11" t="s">
        <v>126</v>
      </c>
      <c r="B53" s="26" t="s">
        <v>127</v>
      </c>
      <c r="C53" s="23"/>
      <c r="D53" s="328">
        <v>2782</v>
      </c>
      <c r="E53" s="328">
        <v>5078</v>
      </c>
    </row>
    <row r="54" spans="1:5" ht="15">
      <c r="A54" s="36" t="s">
        <v>331</v>
      </c>
      <c r="B54" s="39" t="s">
        <v>128</v>
      </c>
      <c r="C54" s="161"/>
      <c r="D54" s="161">
        <f>SUM(D50:D53)</f>
        <v>13323</v>
      </c>
      <c r="E54" s="161">
        <f>SUM(E50:E53)</f>
        <v>23847</v>
      </c>
    </row>
    <row r="55" spans="1:5" ht="15" hidden="1">
      <c r="A55" s="11" t="s">
        <v>129</v>
      </c>
      <c r="B55" s="26" t="s">
        <v>130</v>
      </c>
      <c r="C55" s="23"/>
      <c r="D55" s="160"/>
      <c r="E55" s="160"/>
    </row>
    <row r="56" spans="1:5" ht="15" hidden="1">
      <c r="A56" s="11" t="s">
        <v>360</v>
      </c>
      <c r="B56" s="26" t="s">
        <v>131</v>
      </c>
      <c r="C56" s="23"/>
      <c r="D56" s="160"/>
      <c r="E56" s="160"/>
    </row>
    <row r="57" spans="1:5" ht="15" hidden="1">
      <c r="A57" s="11" t="s">
        <v>361</v>
      </c>
      <c r="B57" s="26" t="s">
        <v>132</v>
      </c>
      <c r="C57" s="23"/>
      <c r="D57" s="160"/>
      <c r="E57" s="160"/>
    </row>
    <row r="58" spans="1:5" ht="15" hidden="1">
      <c r="A58" s="11" t="s">
        <v>362</v>
      </c>
      <c r="B58" s="26" t="s">
        <v>133</v>
      </c>
      <c r="C58" s="23"/>
      <c r="D58" s="160"/>
      <c r="E58" s="160"/>
    </row>
    <row r="59" spans="1:5" ht="15" hidden="1">
      <c r="A59" s="11" t="s">
        <v>363</v>
      </c>
      <c r="B59" s="26" t="s">
        <v>134</v>
      </c>
      <c r="C59" s="23"/>
      <c r="D59" s="160"/>
      <c r="E59" s="160"/>
    </row>
    <row r="60" spans="1:5" ht="15">
      <c r="A60" s="11" t="s">
        <v>364</v>
      </c>
      <c r="B60" s="26" t="s">
        <v>135</v>
      </c>
      <c r="C60" s="23">
        <v>100</v>
      </c>
      <c r="D60" s="160">
        <v>100</v>
      </c>
      <c r="E60" s="160">
        <v>100</v>
      </c>
    </row>
    <row r="61" spans="1:5" ht="15">
      <c r="A61" s="11" t="s">
        <v>136</v>
      </c>
      <c r="B61" s="26" t="s">
        <v>137</v>
      </c>
      <c r="C61" s="23">
        <v>100</v>
      </c>
      <c r="D61" s="160">
        <v>100</v>
      </c>
      <c r="E61" s="160">
        <v>100</v>
      </c>
    </row>
    <row r="62" spans="1:5" ht="15">
      <c r="A62" s="11" t="s">
        <v>365</v>
      </c>
      <c r="B62" s="26" t="s">
        <v>138</v>
      </c>
      <c r="C62" s="23"/>
      <c r="D62" s="160"/>
      <c r="E62" s="160"/>
    </row>
    <row r="63" spans="1:5" ht="15">
      <c r="A63" s="36" t="s">
        <v>332</v>
      </c>
      <c r="B63" s="39" t="s">
        <v>139</v>
      </c>
      <c r="C63" s="161">
        <f>SUM(C55:C62)</f>
        <v>200</v>
      </c>
      <c r="D63" s="161">
        <f>SUM(D55:D62)</f>
        <v>200</v>
      </c>
      <c r="E63" s="161">
        <f>SUM(E55:E62)</f>
        <v>200</v>
      </c>
    </row>
    <row r="64" spans="1:5" ht="15.75">
      <c r="A64" s="163" t="s">
        <v>589</v>
      </c>
      <c r="B64" s="164"/>
      <c r="C64" s="165">
        <f>C49+C54+C63</f>
        <v>1249</v>
      </c>
      <c r="D64" s="165">
        <f>SUM(D49,D54,D63)</f>
        <v>23406</v>
      </c>
      <c r="E64" s="165">
        <f>SUM(E49,E54,E63)</f>
        <v>24347</v>
      </c>
    </row>
    <row r="65" spans="1:5" ht="15.75">
      <c r="A65" s="166" t="s">
        <v>373</v>
      </c>
      <c r="B65" s="167" t="s">
        <v>140</v>
      </c>
      <c r="C65" s="321">
        <f>C41+C64</f>
        <v>31689</v>
      </c>
      <c r="D65" s="168">
        <f>SUM(D41,D64,)</f>
        <v>50823</v>
      </c>
      <c r="E65" s="168">
        <f>SUM(E41,E64,)</f>
        <v>71038</v>
      </c>
    </row>
    <row r="66" spans="1:5" ht="15" hidden="1">
      <c r="A66" s="13" t="s">
        <v>337</v>
      </c>
      <c r="B66" s="6" t="s">
        <v>145</v>
      </c>
      <c r="C66" s="23"/>
      <c r="D66" s="13"/>
      <c r="E66" s="13"/>
    </row>
    <row r="67" spans="1:5" ht="15" hidden="1">
      <c r="A67" s="12" t="s">
        <v>338</v>
      </c>
      <c r="B67" s="6" t="s">
        <v>151</v>
      </c>
      <c r="C67" s="162"/>
      <c r="D67" s="169"/>
      <c r="E67" s="12"/>
    </row>
    <row r="68" spans="1:5" ht="15">
      <c r="A68" s="31" t="s">
        <v>152</v>
      </c>
      <c r="B68" s="4" t="s">
        <v>153</v>
      </c>
      <c r="C68" s="23"/>
      <c r="D68" s="31"/>
      <c r="E68" s="31"/>
    </row>
    <row r="69" spans="1:5" ht="15">
      <c r="A69" s="31" t="s">
        <v>154</v>
      </c>
      <c r="B69" s="4" t="s">
        <v>155</v>
      </c>
      <c r="C69" s="23">
        <v>890</v>
      </c>
      <c r="D69" s="366">
        <v>384</v>
      </c>
      <c r="E69" s="366">
        <v>847</v>
      </c>
    </row>
    <row r="70" spans="1:5" ht="15" hidden="1">
      <c r="A70" s="12" t="s">
        <v>156</v>
      </c>
      <c r="B70" s="6" t="s">
        <v>157</v>
      </c>
      <c r="C70" s="23"/>
      <c r="D70" s="12"/>
      <c r="E70" s="12"/>
    </row>
    <row r="71" spans="1:5" ht="15" hidden="1">
      <c r="A71" s="31" t="s">
        <v>158</v>
      </c>
      <c r="B71" s="4" t="s">
        <v>159</v>
      </c>
      <c r="C71" s="23"/>
      <c r="D71" s="31"/>
      <c r="E71" s="31"/>
    </row>
    <row r="72" spans="1:5" ht="15" hidden="1">
      <c r="A72" s="31" t="s">
        <v>160</v>
      </c>
      <c r="B72" s="4" t="s">
        <v>161</v>
      </c>
      <c r="C72" s="23"/>
      <c r="D72" s="31"/>
      <c r="E72" s="31"/>
    </row>
    <row r="73" spans="1:5" ht="15" hidden="1">
      <c r="A73" s="31" t="s">
        <v>162</v>
      </c>
      <c r="B73" s="4" t="s">
        <v>163</v>
      </c>
      <c r="C73" s="23"/>
      <c r="D73" s="31"/>
      <c r="E73" s="31"/>
    </row>
    <row r="74" spans="1:5" ht="15">
      <c r="A74" s="32" t="s">
        <v>339</v>
      </c>
      <c r="B74" s="33" t="s">
        <v>164</v>
      </c>
      <c r="C74" s="162">
        <f>SUM(C66:C73)</f>
        <v>890</v>
      </c>
      <c r="D74" s="12"/>
      <c r="E74" s="12"/>
    </row>
    <row r="75" spans="1:5" ht="15" hidden="1">
      <c r="A75" s="31" t="s">
        <v>165</v>
      </c>
      <c r="B75" s="4" t="s">
        <v>166</v>
      </c>
      <c r="C75" s="23"/>
      <c r="D75" s="31"/>
      <c r="E75" s="31"/>
    </row>
    <row r="76" spans="1:5" ht="15" hidden="1">
      <c r="A76" s="11" t="s">
        <v>167</v>
      </c>
      <c r="B76" s="4" t="s">
        <v>168</v>
      </c>
      <c r="C76" s="23"/>
      <c r="D76" s="11"/>
      <c r="E76" s="11"/>
    </row>
    <row r="77" spans="1:5" ht="15" hidden="1">
      <c r="A77" s="31" t="s">
        <v>370</v>
      </c>
      <c r="B77" s="4" t="s">
        <v>169</v>
      </c>
      <c r="C77" s="23"/>
      <c r="D77" s="31"/>
      <c r="E77" s="31"/>
    </row>
    <row r="78" spans="1:5" ht="15" hidden="1">
      <c r="A78" s="31" t="s">
        <v>341</v>
      </c>
      <c r="B78" s="4" t="s">
        <v>170</v>
      </c>
      <c r="C78" s="23"/>
      <c r="D78" s="31"/>
      <c r="E78" s="31"/>
    </row>
    <row r="79" spans="1:5" ht="15" hidden="1">
      <c r="A79" s="32" t="s">
        <v>342</v>
      </c>
      <c r="B79" s="33" t="s">
        <v>171</v>
      </c>
      <c r="C79" s="23"/>
      <c r="D79" s="12"/>
      <c r="E79" s="12"/>
    </row>
    <row r="80" spans="1:5" ht="15" hidden="1">
      <c r="A80" s="11" t="s">
        <v>172</v>
      </c>
      <c r="B80" s="4" t="s">
        <v>173</v>
      </c>
      <c r="C80" s="23"/>
      <c r="D80" s="11"/>
      <c r="E80" s="11"/>
    </row>
    <row r="81" spans="1:5" ht="15.75">
      <c r="A81" s="170" t="s">
        <v>374</v>
      </c>
      <c r="B81" s="171" t="s">
        <v>174</v>
      </c>
      <c r="C81" s="172">
        <f>C74+C79</f>
        <v>890</v>
      </c>
      <c r="D81" s="173">
        <f>SUM(D67:D70)</f>
        <v>384</v>
      </c>
      <c r="E81" s="173">
        <v>847</v>
      </c>
    </row>
    <row r="82" spans="1:5" ht="16.5" thickBot="1">
      <c r="A82" s="174" t="s">
        <v>406</v>
      </c>
      <c r="B82" s="175"/>
      <c r="C82" s="322">
        <f>C65+C81</f>
        <v>32579</v>
      </c>
      <c r="D82" s="176">
        <f>D65+D81</f>
        <v>51207</v>
      </c>
      <c r="E82" s="176">
        <f>E65+E81</f>
        <v>71885</v>
      </c>
    </row>
    <row r="83" spans="1:5" ht="15.75">
      <c r="A83" s="177"/>
      <c r="B83" s="178"/>
      <c r="C83" s="179"/>
      <c r="D83" s="179"/>
      <c r="E83" s="179"/>
    </row>
    <row r="84" spans="1:5" ht="15.75">
      <c r="A84" s="177"/>
      <c r="B84" s="178"/>
      <c r="C84" s="179"/>
      <c r="D84" s="179"/>
      <c r="E84" s="179"/>
    </row>
    <row r="85" spans="1:5" ht="15.75">
      <c r="A85" s="177"/>
      <c r="B85" s="178"/>
      <c r="C85" s="179"/>
      <c r="D85" s="179"/>
      <c r="E85" s="179"/>
    </row>
    <row r="86" spans="1:5" ht="45">
      <c r="A86" s="180" t="s">
        <v>11</v>
      </c>
      <c r="B86" s="181" t="s">
        <v>9</v>
      </c>
      <c r="C86" s="159" t="s">
        <v>698</v>
      </c>
      <c r="D86" s="159" t="s">
        <v>699</v>
      </c>
      <c r="E86" s="159" t="s">
        <v>700</v>
      </c>
    </row>
    <row r="87" spans="1:5" ht="15">
      <c r="A87" s="4" t="s">
        <v>408</v>
      </c>
      <c r="B87" s="5" t="s">
        <v>184</v>
      </c>
      <c r="C87" s="317">
        <v>15257</v>
      </c>
      <c r="D87" s="317">
        <v>11490</v>
      </c>
      <c r="E87" s="317">
        <v>21113</v>
      </c>
    </row>
    <row r="88" spans="1:5" ht="15" hidden="1">
      <c r="A88" s="4" t="s">
        <v>185</v>
      </c>
      <c r="B88" s="5" t="s">
        <v>186</v>
      </c>
      <c r="C88" s="23"/>
      <c r="D88" s="23"/>
      <c r="E88" s="23"/>
    </row>
    <row r="89" spans="1:5" ht="30" hidden="1">
      <c r="A89" s="4" t="s">
        <v>187</v>
      </c>
      <c r="B89" s="5" t="s">
        <v>188</v>
      </c>
      <c r="C89" s="23"/>
      <c r="D89" s="23"/>
      <c r="E89" s="23"/>
    </row>
    <row r="90" spans="1:5" ht="15" hidden="1">
      <c r="A90" s="4" t="s">
        <v>375</v>
      </c>
      <c r="B90" s="5" t="s">
        <v>189</v>
      </c>
      <c r="C90" s="23"/>
      <c r="D90" s="23"/>
      <c r="E90" s="23"/>
    </row>
    <row r="91" spans="1:5" ht="15" hidden="1">
      <c r="A91" s="4" t="s">
        <v>376</v>
      </c>
      <c r="B91" s="5" t="s">
        <v>190</v>
      </c>
      <c r="C91" s="23"/>
      <c r="D91" s="23"/>
      <c r="E91" s="23"/>
    </row>
    <row r="92" spans="1:5" ht="15">
      <c r="A92" s="4" t="s">
        <v>590</v>
      </c>
      <c r="B92" s="5" t="s">
        <v>191</v>
      </c>
      <c r="C92" s="317">
        <v>3963</v>
      </c>
      <c r="D92" s="317">
        <v>2491</v>
      </c>
      <c r="E92" s="317">
        <v>1747</v>
      </c>
    </row>
    <row r="93" spans="1:5" ht="15">
      <c r="A93" s="33" t="s">
        <v>409</v>
      </c>
      <c r="B93" s="37" t="s">
        <v>192</v>
      </c>
      <c r="C93" s="319">
        <f>SUM(C87:C92)</f>
        <v>19220</v>
      </c>
      <c r="D93" s="162">
        <f>SUM(D87:D92)</f>
        <v>13981</v>
      </c>
      <c r="E93" s="162">
        <f>SUM(E87:E92)</f>
        <v>22860</v>
      </c>
    </row>
    <row r="94" spans="1:5" ht="15" hidden="1">
      <c r="A94" s="4" t="s">
        <v>411</v>
      </c>
      <c r="B94" s="5" t="s">
        <v>203</v>
      </c>
      <c r="C94" s="23"/>
      <c r="D94" s="23"/>
      <c r="E94" s="23"/>
    </row>
    <row r="95" spans="1:5" ht="15" hidden="1">
      <c r="A95" s="4" t="s">
        <v>382</v>
      </c>
      <c r="B95" s="5" t="s">
        <v>204</v>
      </c>
      <c r="C95" s="23"/>
      <c r="D95" s="23"/>
      <c r="E95" s="23"/>
    </row>
    <row r="96" spans="1:5" ht="15" hidden="1">
      <c r="A96" s="4" t="s">
        <v>383</v>
      </c>
      <c r="B96" s="5" t="s">
        <v>205</v>
      </c>
      <c r="C96" s="23"/>
      <c r="D96" s="23"/>
      <c r="E96" s="23"/>
    </row>
    <row r="97" spans="1:5" ht="15">
      <c r="A97" s="4" t="s">
        <v>384</v>
      </c>
      <c r="B97" s="5" t="s">
        <v>206</v>
      </c>
      <c r="C97" s="317">
        <v>2036</v>
      </c>
      <c r="D97" s="317">
        <v>1917</v>
      </c>
      <c r="E97" s="317">
        <v>1850</v>
      </c>
    </row>
    <row r="98" spans="1:5" ht="15">
      <c r="A98" s="4" t="s">
        <v>412</v>
      </c>
      <c r="B98" s="5" t="s">
        <v>214</v>
      </c>
      <c r="C98" s="317">
        <v>15170</v>
      </c>
      <c r="D98" s="317">
        <v>1785</v>
      </c>
      <c r="E98" s="317">
        <v>5200</v>
      </c>
    </row>
    <row r="99" spans="1:5" ht="15">
      <c r="A99" s="4" t="s">
        <v>388</v>
      </c>
      <c r="B99" s="5" t="s">
        <v>215</v>
      </c>
      <c r="C99" s="23">
        <v>582</v>
      </c>
      <c r="D99" s="23">
        <v>23</v>
      </c>
      <c r="E99" s="23">
        <v>50</v>
      </c>
    </row>
    <row r="100" spans="1:5" ht="15">
      <c r="A100" s="33" t="s">
        <v>413</v>
      </c>
      <c r="B100" s="37" t="s">
        <v>216</v>
      </c>
      <c r="C100" s="162">
        <f>SUM(C94:C99)</f>
        <v>17788</v>
      </c>
      <c r="D100" s="162">
        <f>SUM(D94:D99)</f>
        <v>3725</v>
      </c>
      <c r="E100" s="162">
        <f>SUM(E94:E99)</f>
        <v>7100</v>
      </c>
    </row>
    <row r="101" spans="1:5" ht="15">
      <c r="A101" s="11" t="s">
        <v>217</v>
      </c>
      <c r="B101" s="5" t="s">
        <v>218</v>
      </c>
      <c r="C101" s="23"/>
      <c r="D101" s="23"/>
      <c r="E101" s="23"/>
    </row>
    <row r="102" spans="1:5" ht="15">
      <c r="A102" s="11" t="s">
        <v>389</v>
      </c>
      <c r="B102" s="5" t="s">
        <v>219</v>
      </c>
      <c r="C102" s="23"/>
      <c r="D102" s="23">
        <v>667</v>
      </c>
      <c r="E102" s="23">
        <v>150</v>
      </c>
    </row>
    <row r="103" spans="1:5" ht="15">
      <c r="A103" s="11" t="s">
        <v>591</v>
      </c>
      <c r="B103" s="5" t="s">
        <v>220</v>
      </c>
      <c r="C103" s="317">
        <v>1089</v>
      </c>
      <c r="D103" s="317">
        <v>1038</v>
      </c>
      <c r="E103" s="317">
        <v>1175</v>
      </c>
    </row>
    <row r="104" spans="1:5" ht="15">
      <c r="A104" s="11" t="s">
        <v>592</v>
      </c>
      <c r="B104" s="5" t="s">
        <v>221</v>
      </c>
      <c r="C104" s="317">
        <v>4348</v>
      </c>
      <c r="D104" s="317">
        <v>4036</v>
      </c>
      <c r="E104" s="317">
        <v>1947</v>
      </c>
    </row>
    <row r="105" spans="1:5" ht="15">
      <c r="A105" s="11" t="s">
        <v>222</v>
      </c>
      <c r="B105" s="5" t="s">
        <v>223</v>
      </c>
      <c r="C105" s="23">
        <v>931</v>
      </c>
      <c r="D105" s="317">
        <v>1076</v>
      </c>
      <c r="E105" s="317">
        <v>1107</v>
      </c>
    </row>
    <row r="106" spans="1:5" ht="15" hidden="1">
      <c r="A106" s="11" t="s">
        <v>224</v>
      </c>
      <c r="B106" s="5" t="s">
        <v>225</v>
      </c>
      <c r="C106" s="23"/>
      <c r="D106" s="23"/>
      <c r="E106" s="23"/>
    </row>
    <row r="107" spans="1:5" ht="15" hidden="1">
      <c r="A107" s="11" t="s">
        <v>226</v>
      </c>
      <c r="B107" s="5" t="s">
        <v>227</v>
      </c>
      <c r="C107" s="23"/>
      <c r="D107" s="23"/>
      <c r="E107" s="23"/>
    </row>
    <row r="108" spans="1:5" ht="15">
      <c r="A108" s="11" t="s">
        <v>390</v>
      </c>
      <c r="B108" s="5" t="s">
        <v>228</v>
      </c>
      <c r="C108" s="23">
        <v>46</v>
      </c>
      <c r="D108" s="23">
        <v>3</v>
      </c>
      <c r="E108" s="23"/>
    </row>
    <row r="109" spans="1:5" ht="15" hidden="1">
      <c r="A109" s="11" t="s">
        <v>391</v>
      </c>
      <c r="B109" s="5" t="s">
        <v>229</v>
      </c>
      <c r="C109" s="23"/>
      <c r="D109" s="23"/>
      <c r="E109" s="23"/>
    </row>
    <row r="110" spans="1:5" ht="15">
      <c r="A110" s="11" t="s">
        <v>392</v>
      </c>
      <c r="B110" s="5" t="s">
        <v>230</v>
      </c>
      <c r="C110" s="23">
        <v>275</v>
      </c>
      <c r="D110" s="23">
        <v>855</v>
      </c>
      <c r="E110" s="317">
        <v>1877</v>
      </c>
    </row>
    <row r="111" spans="1:5" ht="15">
      <c r="A111" s="36" t="s">
        <v>414</v>
      </c>
      <c r="B111" s="37" t="s">
        <v>231</v>
      </c>
      <c r="C111" s="162">
        <f>SUM(C101:C110)</f>
        <v>6689</v>
      </c>
      <c r="D111" s="162">
        <f>SUM(D101:D110)</f>
        <v>7675</v>
      </c>
      <c r="E111" s="162">
        <f>SUM(E101:E110)</f>
        <v>6256</v>
      </c>
    </row>
    <row r="112" spans="1:5" ht="30" hidden="1">
      <c r="A112" s="11" t="s">
        <v>240</v>
      </c>
      <c r="B112" s="5" t="s">
        <v>241</v>
      </c>
      <c r="C112" s="162"/>
      <c r="D112" s="23"/>
      <c r="E112" s="23"/>
    </row>
    <row r="113" spans="1:5" ht="15" hidden="1">
      <c r="A113" s="4" t="s">
        <v>396</v>
      </c>
      <c r="B113" s="5" t="s">
        <v>242</v>
      </c>
      <c r="C113" s="23"/>
      <c r="D113" s="23"/>
      <c r="E113" s="23"/>
    </row>
    <row r="114" spans="1:5" ht="15">
      <c r="A114" s="11" t="s">
        <v>397</v>
      </c>
      <c r="B114" s="5" t="s">
        <v>243</v>
      </c>
      <c r="C114" s="23"/>
      <c r="D114" s="23">
        <v>30</v>
      </c>
      <c r="E114" s="317"/>
    </row>
    <row r="115" spans="1:5" ht="15">
      <c r="A115" s="33" t="s">
        <v>416</v>
      </c>
      <c r="B115" s="37" t="s">
        <v>244</v>
      </c>
      <c r="C115" s="162"/>
      <c r="D115" s="162">
        <f>SUM(D112:D114)</f>
        <v>30</v>
      </c>
      <c r="E115" s="162">
        <f>SUM(E112:E114)</f>
        <v>0</v>
      </c>
    </row>
    <row r="116" spans="1:5" ht="15.75">
      <c r="A116" s="163" t="s">
        <v>593</v>
      </c>
      <c r="B116" s="182"/>
      <c r="C116" s="323">
        <f>C93+C100+C111+C115</f>
        <v>43697</v>
      </c>
      <c r="D116" s="183">
        <f>SUM(D93,D100,D111,D115)</f>
        <v>25411</v>
      </c>
      <c r="E116" s="183">
        <f>SUM(E93,E100,E111,E115)</f>
        <v>36216</v>
      </c>
    </row>
    <row r="117" spans="1:5" ht="15">
      <c r="A117" s="4" t="s">
        <v>193</v>
      </c>
      <c r="B117" s="5" t="s">
        <v>194</v>
      </c>
      <c r="C117" s="317">
        <v>9996</v>
      </c>
      <c r="D117" s="23"/>
      <c r="E117" s="23"/>
    </row>
    <row r="118" spans="1:5" ht="30" hidden="1">
      <c r="A118" s="4" t="s">
        <v>195</v>
      </c>
      <c r="B118" s="5" t="s">
        <v>196</v>
      </c>
      <c r="C118" s="23"/>
      <c r="D118" s="23"/>
      <c r="E118" s="23"/>
    </row>
    <row r="119" spans="1:5" ht="30" hidden="1">
      <c r="A119" s="4" t="s">
        <v>377</v>
      </c>
      <c r="B119" s="5" t="s">
        <v>197</v>
      </c>
      <c r="C119" s="23"/>
      <c r="D119" s="23"/>
      <c r="E119" s="23"/>
    </row>
    <row r="120" spans="1:5" ht="30" hidden="1">
      <c r="A120" s="4" t="s">
        <v>378</v>
      </c>
      <c r="B120" s="5" t="s">
        <v>198</v>
      </c>
      <c r="C120" s="23"/>
      <c r="D120" s="23"/>
      <c r="E120" s="23"/>
    </row>
    <row r="121" spans="1:5" ht="15">
      <c r="A121" s="4" t="s">
        <v>379</v>
      </c>
      <c r="B121" s="5" t="s">
        <v>199</v>
      </c>
      <c r="C121" s="23">
        <v>5</v>
      </c>
      <c r="D121" s="23"/>
      <c r="E121" s="317">
        <v>17000</v>
      </c>
    </row>
    <row r="122" spans="1:5" ht="15">
      <c r="A122" s="33" t="s">
        <v>410</v>
      </c>
      <c r="B122" s="37" t="s">
        <v>200</v>
      </c>
      <c r="C122" s="319">
        <f>SUM(C117:C121)</f>
        <v>10001</v>
      </c>
      <c r="D122" s="162">
        <f>SUM(D117:D121)</f>
        <v>0</v>
      </c>
      <c r="E122" s="162">
        <f>SUM(E117:E121)</f>
        <v>17000</v>
      </c>
    </row>
    <row r="123" spans="1:5" ht="15" hidden="1">
      <c r="A123" s="11" t="s">
        <v>393</v>
      </c>
      <c r="B123" s="5" t="s">
        <v>232</v>
      </c>
      <c r="C123" s="23"/>
      <c r="D123" s="23"/>
      <c r="E123" s="23"/>
    </row>
    <row r="124" spans="1:5" ht="15" hidden="1">
      <c r="A124" s="11" t="s">
        <v>394</v>
      </c>
      <c r="B124" s="5" t="s">
        <v>233</v>
      </c>
      <c r="C124" s="23"/>
      <c r="D124" s="23"/>
      <c r="E124" s="23"/>
    </row>
    <row r="125" spans="1:5" ht="15" hidden="1">
      <c r="A125" s="11" t="s">
        <v>234</v>
      </c>
      <c r="B125" s="5" t="s">
        <v>235</v>
      </c>
      <c r="C125" s="23"/>
      <c r="D125" s="23"/>
      <c r="E125" s="23"/>
    </row>
    <row r="126" spans="1:5" ht="15" hidden="1">
      <c r="A126" s="11" t="s">
        <v>395</v>
      </c>
      <c r="B126" s="5" t="s">
        <v>236</v>
      </c>
      <c r="C126" s="23"/>
      <c r="D126" s="23"/>
      <c r="E126" s="23"/>
    </row>
    <row r="127" spans="1:5" ht="15" hidden="1">
      <c r="A127" s="11" t="s">
        <v>237</v>
      </c>
      <c r="B127" s="5" t="s">
        <v>238</v>
      </c>
      <c r="C127" s="23"/>
      <c r="D127" s="23"/>
      <c r="E127" s="23"/>
    </row>
    <row r="128" spans="1:5" ht="15" hidden="1">
      <c r="A128" s="33" t="s">
        <v>415</v>
      </c>
      <c r="B128" s="37" t="s">
        <v>239</v>
      </c>
      <c r="C128" s="162"/>
      <c r="D128" s="162">
        <f>SUM(D123:D127)</f>
        <v>0</v>
      </c>
      <c r="E128" s="162">
        <f>SUM(E123:E127)</f>
        <v>0</v>
      </c>
    </row>
    <row r="129" spans="1:5" ht="30" hidden="1">
      <c r="A129" s="11" t="s">
        <v>245</v>
      </c>
      <c r="B129" s="5" t="s">
        <v>246</v>
      </c>
      <c r="C129" s="23"/>
      <c r="D129" s="23"/>
      <c r="E129" s="23"/>
    </row>
    <row r="130" spans="1:5" ht="30">
      <c r="A130" s="4" t="s">
        <v>398</v>
      </c>
      <c r="B130" s="5" t="s">
        <v>247</v>
      </c>
      <c r="C130" s="23">
        <v>10</v>
      </c>
      <c r="D130" s="23">
        <v>13</v>
      </c>
      <c r="E130" s="23">
        <v>13</v>
      </c>
    </row>
    <row r="131" spans="1:5" ht="15">
      <c r="A131" s="11" t="s">
        <v>399</v>
      </c>
      <c r="B131" s="5" t="s">
        <v>248</v>
      </c>
      <c r="C131" s="23"/>
      <c r="D131" s="23">
        <v>10</v>
      </c>
      <c r="E131" s="317">
        <v>1300</v>
      </c>
    </row>
    <row r="132" spans="1:5" ht="15">
      <c r="A132" s="33" t="s">
        <v>418</v>
      </c>
      <c r="B132" s="37" t="s">
        <v>249</v>
      </c>
      <c r="C132" s="162">
        <f>SUM(C129:C131)</f>
        <v>10</v>
      </c>
      <c r="D132" s="162">
        <f>SUM(D129:D131)</f>
        <v>23</v>
      </c>
      <c r="E132" s="162">
        <f>SUM(E129:E131)</f>
        <v>1313</v>
      </c>
    </row>
    <row r="133" spans="1:5" ht="15.75">
      <c r="A133" s="163" t="s">
        <v>594</v>
      </c>
      <c r="B133" s="182"/>
      <c r="C133" s="323">
        <f>C122+C128+C132</f>
        <v>10011</v>
      </c>
      <c r="D133" s="183">
        <f>SUM(D122,D128,D132)</f>
        <v>23</v>
      </c>
      <c r="E133" s="183">
        <f>SUM(E122,E128,E132)</f>
        <v>18313</v>
      </c>
    </row>
    <row r="134" spans="1:5" ht="15.75">
      <c r="A134" s="184" t="s">
        <v>417</v>
      </c>
      <c r="B134" s="166" t="s">
        <v>250</v>
      </c>
      <c r="C134" s="324">
        <f>C116+C133</f>
        <v>53708</v>
      </c>
      <c r="D134" s="185">
        <f>SUM(D116,D133)</f>
        <v>25434</v>
      </c>
      <c r="E134" s="185">
        <f>SUM(E116,E133)</f>
        <v>54529</v>
      </c>
    </row>
    <row r="135" spans="1:5" ht="15.75">
      <c r="A135" s="186" t="s">
        <v>492</v>
      </c>
      <c r="B135" s="187"/>
      <c r="C135" s="325">
        <f>C116-C41</f>
        <v>13257</v>
      </c>
      <c r="D135" s="325">
        <f aca="true" t="shared" si="0" ref="D135:E135">D116-D41</f>
        <v>-2006</v>
      </c>
      <c r="E135" s="325">
        <f t="shared" si="0"/>
        <v>-10475</v>
      </c>
    </row>
    <row r="136" spans="1:5" ht="15.75">
      <c r="A136" s="186" t="s">
        <v>493</v>
      </c>
      <c r="B136" s="187"/>
      <c r="C136" s="325">
        <f>C133-C64</f>
        <v>8762</v>
      </c>
      <c r="D136" s="325">
        <f aca="true" t="shared" si="1" ref="D136:E136">D133-D64</f>
        <v>-23383</v>
      </c>
      <c r="E136" s="325">
        <f t="shared" si="1"/>
        <v>-6034</v>
      </c>
    </row>
    <row r="137" spans="1:5" ht="15" hidden="1">
      <c r="A137" s="13" t="s">
        <v>419</v>
      </c>
      <c r="B137" s="6" t="s">
        <v>255</v>
      </c>
      <c r="C137" s="23"/>
      <c r="D137" s="23"/>
      <c r="E137" s="23"/>
    </row>
    <row r="138" spans="1:5" ht="15" hidden="1">
      <c r="A138" s="12" t="s">
        <v>420</v>
      </c>
      <c r="B138" s="6" t="s">
        <v>262</v>
      </c>
      <c r="C138" s="162"/>
      <c r="D138" s="188"/>
      <c r="E138" s="162"/>
    </row>
    <row r="139" spans="1:5" ht="15">
      <c r="A139" s="4" t="s">
        <v>490</v>
      </c>
      <c r="B139" s="4" t="s">
        <v>263</v>
      </c>
      <c r="C139" s="317">
        <v>14736</v>
      </c>
      <c r="D139" s="329">
        <v>12856</v>
      </c>
      <c r="E139" s="317">
        <v>11322</v>
      </c>
    </row>
    <row r="140" spans="1:5" ht="15">
      <c r="A140" s="4" t="s">
        <v>491</v>
      </c>
      <c r="B140" s="4" t="s">
        <v>263</v>
      </c>
      <c r="C140" s="23"/>
      <c r="D140" s="329">
        <v>23393</v>
      </c>
      <c r="E140" s="317">
        <v>6034</v>
      </c>
    </row>
    <row r="141" spans="1:5" ht="15" hidden="1">
      <c r="A141" s="4" t="s">
        <v>488</v>
      </c>
      <c r="B141" s="4" t="s">
        <v>264</v>
      </c>
      <c r="C141" s="23"/>
      <c r="D141" s="189"/>
      <c r="E141" s="23"/>
    </row>
    <row r="142" spans="1:5" ht="15" hidden="1">
      <c r="A142" s="4" t="s">
        <v>489</v>
      </c>
      <c r="B142" s="4" t="s">
        <v>264</v>
      </c>
      <c r="C142" s="23"/>
      <c r="D142" s="189"/>
      <c r="E142" s="23"/>
    </row>
    <row r="143" spans="1:5" ht="15">
      <c r="A143" s="6" t="s">
        <v>421</v>
      </c>
      <c r="B143" s="6" t="s">
        <v>265</v>
      </c>
      <c r="C143" s="319">
        <f>SUM(C139:C142)</f>
        <v>14736</v>
      </c>
      <c r="D143" s="188">
        <f>SUM(D139:D142)</f>
        <v>36249</v>
      </c>
      <c r="E143" s="162">
        <f>SUM(E139:E142)</f>
        <v>17356</v>
      </c>
    </row>
    <row r="144" spans="1:5" ht="15">
      <c r="A144" s="31" t="s">
        <v>266</v>
      </c>
      <c r="B144" s="6" t="s">
        <v>267</v>
      </c>
      <c r="C144" s="23">
        <v>384</v>
      </c>
      <c r="D144" s="189">
        <v>847</v>
      </c>
      <c r="E144" s="23"/>
    </row>
    <row r="145" spans="1:5" ht="15" hidden="1">
      <c r="A145" s="31" t="s">
        <v>268</v>
      </c>
      <c r="B145" s="6" t="s">
        <v>269</v>
      </c>
      <c r="C145" s="23"/>
      <c r="D145" s="189"/>
      <c r="E145" s="23"/>
    </row>
    <row r="146" spans="1:5" ht="15" hidden="1">
      <c r="A146" s="31" t="s">
        <v>270</v>
      </c>
      <c r="B146" s="6" t="s">
        <v>271</v>
      </c>
      <c r="C146" s="23"/>
      <c r="D146" s="188"/>
      <c r="E146" s="162"/>
    </row>
    <row r="147" spans="1:5" ht="15" hidden="1">
      <c r="A147" s="31" t="s">
        <v>272</v>
      </c>
      <c r="B147" s="6" t="s">
        <v>273</v>
      </c>
      <c r="C147" s="162"/>
      <c r="D147" s="188"/>
      <c r="E147" s="162"/>
    </row>
    <row r="148" spans="1:5" ht="15" hidden="1">
      <c r="A148" s="11" t="s">
        <v>404</v>
      </c>
      <c r="B148" s="6" t="s">
        <v>274</v>
      </c>
      <c r="C148" s="23"/>
      <c r="D148" s="189"/>
      <c r="E148" s="23"/>
    </row>
    <row r="149" spans="1:5" ht="15">
      <c r="A149" s="13" t="s">
        <v>422</v>
      </c>
      <c r="B149" s="6" t="s">
        <v>275</v>
      </c>
      <c r="C149" s="162"/>
      <c r="D149" s="188">
        <f>D143+D144</f>
        <v>37096</v>
      </c>
      <c r="E149" s="162"/>
    </row>
    <row r="150" spans="1:5" ht="15" hidden="1">
      <c r="A150" s="11" t="s">
        <v>276</v>
      </c>
      <c r="B150" s="4" t="s">
        <v>277</v>
      </c>
      <c r="C150" s="23"/>
      <c r="D150" s="189"/>
      <c r="E150" s="23"/>
    </row>
    <row r="151" spans="1:5" ht="15" hidden="1">
      <c r="A151" s="11" t="s">
        <v>278</v>
      </c>
      <c r="B151" s="4" t="s">
        <v>279</v>
      </c>
      <c r="C151" s="23"/>
      <c r="D151" s="189"/>
      <c r="E151" s="23"/>
    </row>
    <row r="152" spans="1:5" ht="15" hidden="1">
      <c r="A152" s="31" t="s">
        <v>280</v>
      </c>
      <c r="B152" s="4" t="s">
        <v>281</v>
      </c>
      <c r="C152" s="23"/>
      <c r="D152" s="189"/>
      <c r="E152" s="23"/>
    </row>
    <row r="153" spans="1:5" ht="15" hidden="1">
      <c r="A153" s="31" t="s">
        <v>405</v>
      </c>
      <c r="B153" s="4" t="s">
        <v>282</v>
      </c>
      <c r="C153" s="23"/>
      <c r="D153" s="189"/>
      <c r="E153" s="23"/>
    </row>
    <row r="154" spans="1:5" ht="15" hidden="1">
      <c r="A154" s="12" t="s">
        <v>423</v>
      </c>
      <c r="B154" s="6" t="s">
        <v>283</v>
      </c>
      <c r="C154" s="23"/>
      <c r="D154" s="189"/>
      <c r="E154" s="23"/>
    </row>
    <row r="155" spans="1:5" ht="15" hidden="1">
      <c r="A155" s="13" t="s">
        <v>284</v>
      </c>
      <c r="B155" s="6" t="s">
        <v>285</v>
      </c>
      <c r="C155" s="23"/>
      <c r="D155" s="189"/>
      <c r="E155" s="23"/>
    </row>
    <row r="156" spans="1:5" ht="15.75">
      <c r="A156" s="170" t="s">
        <v>424</v>
      </c>
      <c r="B156" s="171" t="s">
        <v>286</v>
      </c>
      <c r="C156" s="327">
        <v>15120</v>
      </c>
      <c r="D156" s="327">
        <v>37096</v>
      </c>
      <c r="E156" s="327">
        <v>17356</v>
      </c>
    </row>
    <row r="157" spans="1:5" ht="15.75">
      <c r="A157" s="190" t="s">
        <v>407</v>
      </c>
      <c r="B157" s="191"/>
      <c r="C157" s="326">
        <f>C134+C156</f>
        <v>68828</v>
      </c>
      <c r="D157" s="326">
        <f>SUM(D134,D156)</f>
        <v>62530</v>
      </c>
      <c r="E157" s="192">
        <f>SUM(E134,E156)</f>
        <v>71885</v>
      </c>
    </row>
  </sheetData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&amp;R10. melléklet a ../2018.(II...)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workbookViewId="0" topLeftCell="A1">
      <selection activeCell="A1" sqref="A1:O1"/>
    </sheetView>
  </sheetViews>
  <sheetFormatPr defaultColWidth="9.140625" defaultRowHeight="15"/>
  <cols>
    <col min="1" max="1" width="60.57421875" style="0" customWidth="1"/>
    <col min="3" max="3" width="10.57421875" style="0" bestFit="1" customWidth="1"/>
    <col min="4" max="4" width="11.00390625" style="0" customWidth="1"/>
    <col min="5" max="5" width="10.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3.8515625" style="0" customWidth="1"/>
    <col min="11" max="11" width="14.28125" style="0" customWidth="1"/>
    <col min="12" max="12" width="12.140625" style="0" bestFit="1" customWidth="1"/>
    <col min="13" max="13" width="14.140625" style="0" bestFit="1" customWidth="1"/>
    <col min="14" max="14" width="12.8515625" style="0" customWidth="1"/>
    <col min="15" max="15" width="13.421875" style="194" customWidth="1"/>
    <col min="257" max="257" width="60.7109375" style="0" customWidth="1"/>
    <col min="259" max="259" width="10.57421875" style="0" bestFit="1" customWidth="1"/>
    <col min="260" max="260" width="11.00390625" style="0" customWidth="1"/>
    <col min="261" max="261" width="10.421875" style="0" customWidth="1"/>
    <col min="262" max="262" width="10.00390625" style="0" customWidth="1"/>
    <col min="263" max="263" width="9.7109375" style="0" customWidth="1"/>
    <col min="264" max="265" width="10.421875" style="0" customWidth="1"/>
    <col min="266" max="266" width="13.8515625" style="0" customWidth="1"/>
    <col min="267" max="267" width="14.28125" style="0" customWidth="1"/>
    <col min="268" max="268" width="12.140625" style="0" bestFit="1" customWidth="1"/>
    <col min="269" max="269" width="14.140625" style="0" bestFit="1" customWidth="1"/>
    <col min="270" max="270" width="12.8515625" style="0" customWidth="1"/>
    <col min="271" max="271" width="18.57421875" style="0" customWidth="1"/>
    <col min="513" max="513" width="60.7109375" style="0" customWidth="1"/>
    <col min="515" max="515" width="10.57421875" style="0" bestFit="1" customWidth="1"/>
    <col min="516" max="516" width="11.00390625" style="0" customWidth="1"/>
    <col min="517" max="517" width="10.421875" style="0" customWidth="1"/>
    <col min="518" max="518" width="10.00390625" style="0" customWidth="1"/>
    <col min="519" max="519" width="9.7109375" style="0" customWidth="1"/>
    <col min="520" max="521" width="10.421875" style="0" customWidth="1"/>
    <col min="522" max="522" width="13.8515625" style="0" customWidth="1"/>
    <col min="523" max="523" width="14.28125" style="0" customWidth="1"/>
    <col min="524" max="524" width="12.140625" style="0" bestFit="1" customWidth="1"/>
    <col min="525" max="525" width="14.140625" style="0" bestFit="1" customWidth="1"/>
    <col min="526" max="526" width="12.8515625" style="0" customWidth="1"/>
    <col min="527" max="527" width="18.57421875" style="0" customWidth="1"/>
    <col min="769" max="769" width="60.7109375" style="0" customWidth="1"/>
    <col min="771" max="771" width="10.57421875" style="0" bestFit="1" customWidth="1"/>
    <col min="772" max="772" width="11.00390625" style="0" customWidth="1"/>
    <col min="773" max="773" width="10.421875" style="0" customWidth="1"/>
    <col min="774" max="774" width="10.00390625" style="0" customWidth="1"/>
    <col min="775" max="775" width="9.7109375" style="0" customWidth="1"/>
    <col min="776" max="777" width="10.421875" style="0" customWidth="1"/>
    <col min="778" max="778" width="13.8515625" style="0" customWidth="1"/>
    <col min="779" max="779" width="14.28125" style="0" customWidth="1"/>
    <col min="780" max="780" width="12.140625" style="0" bestFit="1" customWidth="1"/>
    <col min="781" max="781" width="14.140625" style="0" bestFit="1" customWidth="1"/>
    <col min="782" max="782" width="12.8515625" style="0" customWidth="1"/>
    <col min="783" max="783" width="18.57421875" style="0" customWidth="1"/>
    <col min="1025" max="1025" width="60.7109375" style="0" customWidth="1"/>
    <col min="1027" max="1027" width="10.57421875" style="0" bestFit="1" customWidth="1"/>
    <col min="1028" max="1028" width="11.00390625" style="0" customWidth="1"/>
    <col min="1029" max="1029" width="10.421875" style="0" customWidth="1"/>
    <col min="1030" max="1030" width="10.00390625" style="0" customWidth="1"/>
    <col min="1031" max="1031" width="9.7109375" style="0" customWidth="1"/>
    <col min="1032" max="1033" width="10.421875" style="0" customWidth="1"/>
    <col min="1034" max="1034" width="13.8515625" style="0" customWidth="1"/>
    <col min="1035" max="1035" width="14.28125" style="0" customWidth="1"/>
    <col min="1036" max="1036" width="12.140625" style="0" bestFit="1" customWidth="1"/>
    <col min="1037" max="1037" width="14.140625" style="0" bestFit="1" customWidth="1"/>
    <col min="1038" max="1038" width="12.8515625" style="0" customWidth="1"/>
    <col min="1039" max="1039" width="18.57421875" style="0" customWidth="1"/>
    <col min="1281" max="1281" width="60.7109375" style="0" customWidth="1"/>
    <col min="1283" max="1283" width="10.57421875" style="0" bestFit="1" customWidth="1"/>
    <col min="1284" max="1284" width="11.00390625" style="0" customWidth="1"/>
    <col min="1285" max="1285" width="10.421875" style="0" customWidth="1"/>
    <col min="1286" max="1286" width="10.00390625" style="0" customWidth="1"/>
    <col min="1287" max="1287" width="9.7109375" style="0" customWidth="1"/>
    <col min="1288" max="1289" width="10.421875" style="0" customWidth="1"/>
    <col min="1290" max="1290" width="13.8515625" style="0" customWidth="1"/>
    <col min="1291" max="1291" width="14.28125" style="0" customWidth="1"/>
    <col min="1292" max="1292" width="12.140625" style="0" bestFit="1" customWidth="1"/>
    <col min="1293" max="1293" width="14.140625" style="0" bestFit="1" customWidth="1"/>
    <col min="1294" max="1294" width="12.8515625" style="0" customWidth="1"/>
    <col min="1295" max="1295" width="18.57421875" style="0" customWidth="1"/>
    <col min="1537" max="1537" width="60.7109375" style="0" customWidth="1"/>
    <col min="1539" max="1539" width="10.57421875" style="0" bestFit="1" customWidth="1"/>
    <col min="1540" max="1540" width="11.00390625" style="0" customWidth="1"/>
    <col min="1541" max="1541" width="10.421875" style="0" customWidth="1"/>
    <col min="1542" max="1542" width="10.00390625" style="0" customWidth="1"/>
    <col min="1543" max="1543" width="9.7109375" style="0" customWidth="1"/>
    <col min="1544" max="1545" width="10.421875" style="0" customWidth="1"/>
    <col min="1546" max="1546" width="13.8515625" style="0" customWidth="1"/>
    <col min="1547" max="1547" width="14.28125" style="0" customWidth="1"/>
    <col min="1548" max="1548" width="12.140625" style="0" bestFit="1" customWidth="1"/>
    <col min="1549" max="1549" width="14.140625" style="0" bestFit="1" customWidth="1"/>
    <col min="1550" max="1550" width="12.8515625" style="0" customWidth="1"/>
    <col min="1551" max="1551" width="18.57421875" style="0" customWidth="1"/>
    <col min="1793" max="1793" width="60.7109375" style="0" customWidth="1"/>
    <col min="1795" max="1795" width="10.57421875" style="0" bestFit="1" customWidth="1"/>
    <col min="1796" max="1796" width="11.00390625" style="0" customWidth="1"/>
    <col min="1797" max="1797" width="10.421875" style="0" customWidth="1"/>
    <col min="1798" max="1798" width="10.00390625" style="0" customWidth="1"/>
    <col min="1799" max="1799" width="9.7109375" style="0" customWidth="1"/>
    <col min="1800" max="1801" width="10.421875" style="0" customWidth="1"/>
    <col min="1802" max="1802" width="13.8515625" style="0" customWidth="1"/>
    <col min="1803" max="1803" width="14.28125" style="0" customWidth="1"/>
    <col min="1804" max="1804" width="12.140625" style="0" bestFit="1" customWidth="1"/>
    <col min="1805" max="1805" width="14.140625" style="0" bestFit="1" customWidth="1"/>
    <col min="1806" max="1806" width="12.8515625" style="0" customWidth="1"/>
    <col min="1807" max="1807" width="18.57421875" style="0" customWidth="1"/>
    <col min="2049" max="2049" width="60.7109375" style="0" customWidth="1"/>
    <col min="2051" max="2051" width="10.57421875" style="0" bestFit="1" customWidth="1"/>
    <col min="2052" max="2052" width="11.00390625" style="0" customWidth="1"/>
    <col min="2053" max="2053" width="10.421875" style="0" customWidth="1"/>
    <col min="2054" max="2054" width="10.00390625" style="0" customWidth="1"/>
    <col min="2055" max="2055" width="9.7109375" style="0" customWidth="1"/>
    <col min="2056" max="2057" width="10.421875" style="0" customWidth="1"/>
    <col min="2058" max="2058" width="13.8515625" style="0" customWidth="1"/>
    <col min="2059" max="2059" width="14.28125" style="0" customWidth="1"/>
    <col min="2060" max="2060" width="12.140625" style="0" bestFit="1" customWidth="1"/>
    <col min="2061" max="2061" width="14.140625" style="0" bestFit="1" customWidth="1"/>
    <col min="2062" max="2062" width="12.8515625" style="0" customWidth="1"/>
    <col min="2063" max="2063" width="18.57421875" style="0" customWidth="1"/>
    <col min="2305" max="2305" width="60.7109375" style="0" customWidth="1"/>
    <col min="2307" max="2307" width="10.57421875" style="0" bestFit="1" customWidth="1"/>
    <col min="2308" max="2308" width="11.00390625" style="0" customWidth="1"/>
    <col min="2309" max="2309" width="10.421875" style="0" customWidth="1"/>
    <col min="2310" max="2310" width="10.00390625" style="0" customWidth="1"/>
    <col min="2311" max="2311" width="9.7109375" style="0" customWidth="1"/>
    <col min="2312" max="2313" width="10.421875" style="0" customWidth="1"/>
    <col min="2314" max="2314" width="13.8515625" style="0" customWidth="1"/>
    <col min="2315" max="2315" width="14.28125" style="0" customWidth="1"/>
    <col min="2316" max="2316" width="12.140625" style="0" bestFit="1" customWidth="1"/>
    <col min="2317" max="2317" width="14.140625" style="0" bestFit="1" customWidth="1"/>
    <col min="2318" max="2318" width="12.8515625" style="0" customWidth="1"/>
    <col min="2319" max="2319" width="18.57421875" style="0" customWidth="1"/>
    <col min="2561" max="2561" width="60.7109375" style="0" customWidth="1"/>
    <col min="2563" max="2563" width="10.57421875" style="0" bestFit="1" customWidth="1"/>
    <col min="2564" max="2564" width="11.00390625" style="0" customWidth="1"/>
    <col min="2565" max="2565" width="10.421875" style="0" customWidth="1"/>
    <col min="2566" max="2566" width="10.00390625" style="0" customWidth="1"/>
    <col min="2567" max="2567" width="9.7109375" style="0" customWidth="1"/>
    <col min="2568" max="2569" width="10.421875" style="0" customWidth="1"/>
    <col min="2570" max="2570" width="13.8515625" style="0" customWidth="1"/>
    <col min="2571" max="2571" width="14.28125" style="0" customWidth="1"/>
    <col min="2572" max="2572" width="12.140625" style="0" bestFit="1" customWidth="1"/>
    <col min="2573" max="2573" width="14.140625" style="0" bestFit="1" customWidth="1"/>
    <col min="2574" max="2574" width="12.8515625" style="0" customWidth="1"/>
    <col min="2575" max="2575" width="18.57421875" style="0" customWidth="1"/>
    <col min="2817" max="2817" width="60.7109375" style="0" customWidth="1"/>
    <col min="2819" max="2819" width="10.57421875" style="0" bestFit="1" customWidth="1"/>
    <col min="2820" max="2820" width="11.00390625" style="0" customWidth="1"/>
    <col min="2821" max="2821" width="10.421875" style="0" customWidth="1"/>
    <col min="2822" max="2822" width="10.00390625" style="0" customWidth="1"/>
    <col min="2823" max="2823" width="9.7109375" style="0" customWidth="1"/>
    <col min="2824" max="2825" width="10.421875" style="0" customWidth="1"/>
    <col min="2826" max="2826" width="13.8515625" style="0" customWidth="1"/>
    <col min="2827" max="2827" width="14.28125" style="0" customWidth="1"/>
    <col min="2828" max="2828" width="12.140625" style="0" bestFit="1" customWidth="1"/>
    <col min="2829" max="2829" width="14.140625" style="0" bestFit="1" customWidth="1"/>
    <col min="2830" max="2830" width="12.8515625" style="0" customWidth="1"/>
    <col min="2831" max="2831" width="18.57421875" style="0" customWidth="1"/>
    <col min="3073" max="3073" width="60.7109375" style="0" customWidth="1"/>
    <col min="3075" max="3075" width="10.57421875" style="0" bestFit="1" customWidth="1"/>
    <col min="3076" max="3076" width="11.00390625" style="0" customWidth="1"/>
    <col min="3077" max="3077" width="10.421875" style="0" customWidth="1"/>
    <col min="3078" max="3078" width="10.00390625" style="0" customWidth="1"/>
    <col min="3079" max="3079" width="9.7109375" style="0" customWidth="1"/>
    <col min="3080" max="3081" width="10.421875" style="0" customWidth="1"/>
    <col min="3082" max="3082" width="13.8515625" style="0" customWidth="1"/>
    <col min="3083" max="3083" width="14.28125" style="0" customWidth="1"/>
    <col min="3084" max="3084" width="12.140625" style="0" bestFit="1" customWidth="1"/>
    <col min="3085" max="3085" width="14.140625" style="0" bestFit="1" customWidth="1"/>
    <col min="3086" max="3086" width="12.8515625" style="0" customWidth="1"/>
    <col min="3087" max="3087" width="18.57421875" style="0" customWidth="1"/>
    <col min="3329" max="3329" width="60.7109375" style="0" customWidth="1"/>
    <col min="3331" max="3331" width="10.57421875" style="0" bestFit="1" customWidth="1"/>
    <col min="3332" max="3332" width="11.00390625" style="0" customWidth="1"/>
    <col min="3333" max="3333" width="10.421875" style="0" customWidth="1"/>
    <col min="3334" max="3334" width="10.00390625" style="0" customWidth="1"/>
    <col min="3335" max="3335" width="9.7109375" style="0" customWidth="1"/>
    <col min="3336" max="3337" width="10.421875" style="0" customWidth="1"/>
    <col min="3338" max="3338" width="13.8515625" style="0" customWidth="1"/>
    <col min="3339" max="3339" width="14.28125" style="0" customWidth="1"/>
    <col min="3340" max="3340" width="12.140625" style="0" bestFit="1" customWidth="1"/>
    <col min="3341" max="3341" width="14.140625" style="0" bestFit="1" customWidth="1"/>
    <col min="3342" max="3342" width="12.8515625" style="0" customWidth="1"/>
    <col min="3343" max="3343" width="18.57421875" style="0" customWidth="1"/>
    <col min="3585" max="3585" width="60.7109375" style="0" customWidth="1"/>
    <col min="3587" max="3587" width="10.57421875" style="0" bestFit="1" customWidth="1"/>
    <col min="3588" max="3588" width="11.00390625" style="0" customWidth="1"/>
    <col min="3589" max="3589" width="10.421875" style="0" customWidth="1"/>
    <col min="3590" max="3590" width="10.00390625" style="0" customWidth="1"/>
    <col min="3591" max="3591" width="9.7109375" style="0" customWidth="1"/>
    <col min="3592" max="3593" width="10.421875" style="0" customWidth="1"/>
    <col min="3594" max="3594" width="13.8515625" style="0" customWidth="1"/>
    <col min="3595" max="3595" width="14.28125" style="0" customWidth="1"/>
    <col min="3596" max="3596" width="12.140625" style="0" bestFit="1" customWidth="1"/>
    <col min="3597" max="3597" width="14.140625" style="0" bestFit="1" customWidth="1"/>
    <col min="3598" max="3598" width="12.8515625" style="0" customWidth="1"/>
    <col min="3599" max="3599" width="18.57421875" style="0" customWidth="1"/>
    <col min="3841" max="3841" width="60.7109375" style="0" customWidth="1"/>
    <col min="3843" max="3843" width="10.57421875" style="0" bestFit="1" customWidth="1"/>
    <col min="3844" max="3844" width="11.00390625" style="0" customWidth="1"/>
    <col min="3845" max="3845" width="10.421875" style="0" customWidth="1"/>
    <col min="3846" max="3846" width="10.00390625" style="0" customWidth="1"/>
    <col min="3847" max="3847" width="9.7109375" style="0" customWidth="1"/>
    <col min="3848" max="3849" width="10.421875" style="0" customWidth="1"/>
    <col min="3850" max="3850" width="13.8515625" style="0" customWidth="1"/>
    <col min="3851" max="3851" width="14.28125" style="0" customWidth="1"/>
    <col min="3852" max="3852" width="12.140625" style="0" bestFit="1" customWidth="1"/>
    <col min="3853" max="3853" width="14.140625" style="0" bestFit="1" customWidth="1"/>
    <col min="3854" max="3854" width="12.8515625" style="0" customWidth="1"/>
    <col min="3855" max="3855" width="18.57421875" style="0" customWidth="1"/>
    <col min="4097" max="4097" width="60.7109375" style="0" customWidth="1"/>
    <col min="4099" max="4099" width="10.57421875" style="0" bestFit="1" customWidth="1"/>
    <col min="4100" max="4100" width="11.00390625" style="0" customWidth="1"/>
    <col min="4101" max="4101" width="10.421875" style="0" customWidth="1"/>
    <col min="4102" max="4102" width="10.00390625" style="0" customWidth="1"/>
    <col min="4103" max="4103" width="9.7109375" style="0" customWidth="1"/>
    <col min="4104" max="4105" width="10.421875" style="0" customWidth="1"/>
    <col min="4106" max="4106" width="13.8515625" style="0" customWidth="1"/>
    <col min="4107" max="4107" width="14.28125" style="0" customWidth="1"/>
    <col min="4108" max="4108" width="12.140625" style="0" bestFit="1" customWidth="1"/>
    <col min="4109" max="4109" width="14.140625" style="0" bestFit="1" customWidth="1"/>
    <col min="4110" max="4110" width="12.8515625" style="0" customWidth="1"/>
    <col min="4111" max="4111" width="18.57421875" style="0" customWidth="1"/>
    <col min="4353" max="4353" width="60.7109375" style="0" customWidth="1"/>
    <col min="4355" max="4355" width="10.57421875" style="0" bestFit="1" customWidth="1"/>
    <col min="4356" max="4356" width="11.00390625" style="0" customWidth="1"/>
    <col min="4357" max="4357" width="10.421875" style="0" customWidth="1"/>
    <col min="4358" max="4358" width="10.00390625" style="0" customWidth="1"/>
    <col min="4359" max="4359" width="9.7109375" style="0" customWidth="1"/>
    <col min="4360" max="4361" width="10.421875" style="0" customWidth="1"/>
    <col min="4362" max="4362" width="13.8515625" style="0" customWidth="1"/>
    <col min="4363" max="4363" width="14.28125" style="0" customWidth="1"/>
    <col min="4364" max="4364" width="12.140625" style="0" bestFit="1" customWidth="1"/>
    <col min="4365" max="4365" width="14.140625" style="0" bestFit="1" customWidth="1"/>
    <col min="4366" max="4366" width="12.8515625" style="0" customWidth="1"/>
    <col min="4367" max="4367" width="18.57421875" style="0" customWidth="1"/>
    <col min="4609" max="4609" width="60.7109375" style="0" customWidth="1"/>
    <col min="4611" max="4611" width="10.57421875" style="0" bestFit="1" customWidth="1"/>
    <col min="4612" max="4612" width="11.00390625" style="0" customWidth="1"/>
    <col min="4613" max="4613" width="10.421875" style="0" customWidth="1"/>
    <col min="4614" max="4614" width="10.00390625" style="0" customWidth="1"/>
    <col min="4615" max="4615" width="9.7109375" style="0" customWidth="1"/>
    <col min="4616" max="4617" width="10.421875" style="0" customWidth="1"/>
    <col min="4618" max="4618" width="13.8515625" style="0" customWidth="1"/>
    <col min="4619" max="4619" width="14.28125" style="0" customWidth="1"/>
    <col min="4620" max="4620" width="12.140625" style="0" bestFit="1" customWidth="1"/>
    <col min="4621" max="4621" width="14.140625" style="0" bestFit="1" customWidth="1"/>
    <col min="4622" max="4622" width="12.8515625" style="0" customWidth="1"/>
    <col min="4623" max="4623" width="18.57421875" style="0" customWidth="1"/>
    <col min="4865" max="4865" width="60.7109375" style="0" customWidth="1"/>
    <col min="4867" max="4867" width="10.57421875" style="0" bestFit="1" customWidth="1"/>
    <col min="4868" max="4868" width="11.00390625" style="0" customWidth="1"/>
    <col min="4869" max="4869" width="10.421875" style="0" customWidth="1"/>
    <col min="4870" max="4870" width="10.00390625" style="0" customWidth="1"/>
    <col min="4871" max="4871" width="9.7109375" style="0" customWidth="1"/>
    <col min="4872" max="4873" width="10.421875" style="0" customWidth="1"/>
    <col min="4874" max="4874" width="13.8515625" style="0" customWidth="1"/>
    <col min="4875" max="4875" width="14.28125" style="0" customWidth="1"/>
    <col min="4876" max="4876" width="12.140625" style="0" bestFit="1" customWidth="1"/>
    <col min="4877" max="4877" width="14.140625" style="0" bestFit="1" customWidth="1"/>
    <col min="4878" max="4878" width="12.8515625" style="0" customWidth="1"/>
    <col min="4879" max="4879" width="18.57421875" style="0" customWidth="1"/>
    <col min="5121" max="5121" width="60.7109375" style="0" customWidth="1"/>
    <col min="5123" max="5123" width="10.57421875" style="0" bestFit="1" customWidth="1"/>
    <col min="5124" max="5124" width="11.00390625" style="0" customWidth="1"/>
    <col min="5125" max="5125" width="10.421875" style="0" customWidth="1"/>
    <col min="5126" max="5126" width="10.00390625" style="0" customWidth="1"/>
    <col min="5127" max="5127" width="9.7109375" style="0" customWidth="1"/>
    <col min="5128" max="5129" width="10.421875" style="0" customWidth="1"/>
    <col min="5130" max="5130" width="13.8515625" style="0" customWidth="1"/>
    <col min="5131" max="5131" width="14.28125" style="0" customWidth="1"/>
    <col min="5132" max="5132" width="12.140625" style="0" bestFit="1" customWidth="1"/>
    <col min="5133" max="5133" width="14.140625" style="0" bestFit="1" customWidth="1"/>
    <col min="5134" max="5134" width="12.8515625" style="0" customWidth="1"/>
    <col min="5135" max="5135" width="18.57421875" style="0" customWidth="1"/>
    <col min="5377" max="5377" width="60.7109375" style="0" customWidth="1"/>
    <col min="5379" max="5379" width="10.57421875" style="0" bestFit="1" customWidth="1"/>
    <col min="5380" max="5380" width="11.00390625" style="0" customWidth="1"/>
    <col min="5381" max="5381" width="10.421875" style="0" customWidth="1"/>
    <col min="5382" max="5382" width="10.00390625" style="0" customWidth="1"/>
    <col min="5383" max="5383" width="9.7109375" style="0" customWidth="1"/>
    <col min="5384" max="5385" width="10.421875" style="0" customWidth="1"/>
    <col min="5386" max="5386" width="13.8515625" style="0" customWidth="1"/>
    <col min="5387" max="5387" width="14.28125" style="0" customWidth="1"/>
    <col min="5388" max="5388" width="12.140625" style="0" bestFit="1" customWidth="1"/>
    <col min="5389" max="5389" width="14.140625" style="0" bestFit="1" customWidth="1"/>
    <col min="5390" max="5390" width="12.8515625" style="0" customWidth="1"/>
    <col min="5391" max="5391" width="18.57421875" style="0" customWidth="1"/>
    <col min="5633" max="5633" width="60.7109375" style="0" customWidth="1"/>
    <col min="5635" max="5635" width="10.57421875" style="0" bestFit="1" customWidth="1"/>
    <col min="5636" max="5636" width="11.00390625" style="0" customWidth="1"/>
    <col min="5637" max="5637" width="10.421875" style="0" customWidth="1"/>
    <col min="5638" max="5638" width="10.00390625" style="0" customWidth="1"/>
    <col min="5639" max="5639" width="9.7109375" style="0" customWidth="1"/>
    <col min="5640" max="5641" width="10.421875" style="0" customWidth="1"/>
    <col min="5642" max="5642" width="13.8515625" style="0" customWidth="1"/>
    <col min="5643" max="5643" width="14.28125" style="0" customWidth="1"/>
    <col min="5644" max="5644" width="12.140625" style="0" bestFit="1" customWidth="1"/>
    <col min="5645" max="5645" width="14.140625" style="0" bestFit="1" customWidth="1"/>
    <col min="5646" max="5646" width="12.8515625" style="0" customWidth="1"/>
    <col min="5647" max="5647" width="18.57421875" style="0" customWidth="1"/>
    <col min="5889" max="5889" width="60.7109375" style="0" customWidth="1"/>
    <col min="5891" max="5891" width="10.57421875" style="0" bestFit="1" customWidth="1"/>
    <col min="5892" max="5892" width="11.00390625" style="0" customWidth="1"/>
    <col min="5893" max="5893" width="10.421875" style="0" customWidth="1"/>
    <col min="5894" max="5894" width="10.00390625" style="0" customWidth="1"/>
    <col min="5895" max="5895" width="9.7109375" style="0" customWidth="1"/>
    <col min="5896" max="5897" width="10.421875" style="0" customWidth="1"/>
    <col min="5898" max="5898" width="13.8515625" style="0" customWidth="1"/>
    <col min="5899" max="5899" width="14.28125" style="0" customWidth="1"/>
    <col min="5900" max="5900" width="12.140625" style="0" bestFit="1" customWidth="1"/>
    <col min="5901" max="5901" width="14.140625" style="0" bestFit="1" customWidth="1"/>
    <col min="5902" max="5902" width="12.8515625" style="0" customWidth="1"/>
    <col min="5903" max="5903" width="18.57421875" style="0" customWidth="1"/>
    <col min="6145" max="6145" width="60.7109375" style="0" customWidth="1"/>
    <col min="6147" max="6147" width="10.57421875" style="0" bestFit="1" customWidth="1"/>
    <col min="6148" max="6148" width="11.00390625" style="0" customWidth="1"/>
    <col min="6149" max="6149" width="10.421875" style="0" customWidth="1"/>
    <col min="6150" max="6150" width="10.00390625" style="0" customWidth="1"/>
    <col min="6151" max="6151" width="9.7109375" style="0" customWidth="1"/>
    <col min="6152" max="6153" width="10.421875" style="0" customWidth="1"/>
    <col min="6154" max="6154" width="13.8515625" style="0" customWidth="1"/>
    <col min="6155" max="6155" width="14.28125" style="0" customWidth="1"/>
    <col min="6156" max="6156" width="12.140625" style="0" bestFit="1" customWidth="1"/>
    <col min="6157" max="6157" width="14.140625" style="0" bestFit="1" customWidth="1"/>
    <col min="6158" max="6158" width="12.8515625" style="0" customWidth="1"/>
    <col min="6159" max="6159" width="18.57421875" style="0" customWidth="1"/>
    <col min="6401" max="6401" width="60.7109375" style="0" customWidth="1"/>
    <col min="6403" max="6403" width="10.57421875" style="0" bestFit="1" customWidth="1"/>
    <col min="6404" max="6404" width="11.00390625" style="0" customWidth="1"/>
    <col min="6405" max="6405" width="10.421875" style="0" customWidth="1"/>
    <col min="6406" max="6406" width="10.00390625" style="0" customWidth="1"/>
    <col min="6407" max="6407" width="9.7109375" style="0" customWidth="1"/>
    <col min="6408" max="6409" width="10.421875" style="0" customWidth="1"/>
    <col min="6410" max="6410" width="13.8515625" style="0" customWidth="1"/>
    <col min="6411" max="6411" width="14.28125" style="0" customWidth="1"/>
    <col min="6412" max="6412" width="12.140625" style="0" bestFit="1" customWidth="1"/>
    <col min="6413" max="6413" width="14.140625" style="0" bestFit="1" customWidth="1"/>
    <col min="6414" max="6414" width="12.8515625" style="0" customWidth="1"/>
    <col min="6415" max="6415" width="18.57421875" style="0" customWidth="1"/>
    <col min="6657" max="6657" width="60.7109375" style="0" customWidth="1"/>
    <col min="6659" max="6659" width="10.57421875" style="0" bestFit="1" customWidth="1"/>
    <col min="6660" max="6660" width="11.00390625" style="0" customWidth="1"/>
    <col min="6661" max="6661" width="10.421875" style="0" customWidth="1"/>
    <col min="6662" max="6662" width="10.00390625" style="0" customWidth="1"/>
    <col min="6663" max="6663" width="9.7109375" style="0" customWidth="1"/>
    <col min="6664" max="6665" width="10.421875" style="0" customWidth="1"/>
    <col min="6666" max="6666" width="13.8515625" style="0" customWidth="1"/>
    <col min="6667" max="6667" width="14.28125" style="0" customWidth="1"/>
    <col min="6668" max="6668" width="12.140625" style="0" bestFit="1" customWidth="1"/>
    <col min="6669" max="6669" width="14.140625" style="0" bestFit="1" customWidth="1"/>
    <col min="6670" max="6670" width="12.8515625" style="0" customWidth="1"/>
    <col min="6671" max="6671" width="18.57421875" style="0" customWidth="1"/>
    <col min="6913" max="6913" width="60.7109375" style="0" customWidth="1"/>
    <col min="6915" max="6915" width="10.57421875" style="0" bestFit="1" customWidth="1"/>
    <col min="6916" max="6916" width="11.00390625" style="0" customWidth="1"/>
    <col min="6917" max="6917" width="10.421875" style="0" customWidth="1"/>
    <col min="6918" max="6918" width="10.00390625" style="0" customWidth="1"/>
    <col min="6919" max="6919" width="9.7109375" style="0" customWidth="1"/>
    <col min="6920" max="6921" width="10.421875" style="0" customWidth="1"/>
    <col min="6922" max="6922" width="13.8515625" style="0" customWidth="1"/>
    <col min="6923" max="6923" width="14.28125" style="0" customWidth="1"/>
    <col min="6924" max="6924" width="12.140625" style="0" bestFit="1" customWidth="1"/>
    <col min="6925" max="6925" width="14.140625" style="0" bestFit="1" customWidth="1"/>
    <col min="6926" max="6926" width="12.8515625" style="0" customWidth="1"/>
    <col min="6927" max="6927" width="18.57421875" style="0" customWidth="1"/>
    <col min="7169" max="7169" width="60.7109375" style="0" customWidth="1"/>
    <col min="7171" max="7171" width="10.57421875" style="0" bestFit="1" customWidth="1"/>
    <col min="7172" max="7172" width="11.00390625" style="0" customWidth="1"/>
    <col min="7173" max="7173" width="10.421875" style="0" customWidth="1"/>
    <col min="7174" max="7174" width="10.00390625" style="0" customWidth="1"/>
    <col min="7175" max="7175" width="9.7109375" style="0" customWidth="1"/>
    <col min="7176" max="7177" width="10.421875" style="0" customWidth="1"/>
    <col min="7178" max="7178" width="13.8515625" style="0" customWidth="1"/>
    <col min="7179" max="7179" width="14.28125" style="0" customWidth="1"/>
    <col min="7180" max="7180" width="12.140625" style="0" bestFit="1" customWidth="1"/>
    <col min="7181" max="7181" width="14.140625" style="0" bestFit="1" customWidth="1"/>
    <col min="7182" max="7182" width="12.8515625" style="0" customWidth="1"/>
    <col min="7183" max="7183" width="18.57421875" style="0" customWidth="1"/>
    <col min="7425" max="7425" width="60.7109375" style="0" customWidth="1"/>
    <col min="7427" max="7427" width="10.57421875" style="0" bestFit="1" customWidth="1"/>
    <col min="7428" max="7428" width="11.00390625" style="0" customWidth="1"/>
    <col min="7429" max="7429" width="10.421875" style="0" customWidth="1"/>
    <col min="7430" max="7430" width="10.00390625" style="0" customWidth="1"/>
    <col min="7431" max="7431" width="9.7109375" style="0" customWidth="1"/>
    <col min="7432" max="7433" width="10.421875" style="0" customWidth="1"/>
    <col min="7434" max="7434" width="13.8515625" style="0" customWidth="1"/>
    <col min="7435" max="7435" width="14.28125" style="0" customWidth="1"/>
    <col min="7436" max="7436" width="12.140625" style="0" bestFit="1" customWidth="1"/>
    <col min="7437" max="7437" width="14.140625" style="0" bestFit="1" customWidth="1"/>
    <col min="7438" max="7438" width="12.8515625" style="0" customWidth="1"/>
    <col min="7439" max="7439" width="18.57421875" style="0" customWidth="1"/>
    <col min="7681" max="7681" width="60.7109375" style="0" customWidth="1"/>
    <col min="7683" max="7683" width="10.57421875" style="0" bestFit="1" customWidth="1"/>
    <col min="7684" max="7684" width="11.00390625" style="0" customWidth="1"/>
    <col min="7685" max="7685" width="10.421875" style="0" customWidth="1"/>
    <col min="7686" max="7686" width="10.00390625" style="0" customWidth="1"/>
    <col min="7687" max="7687" width="9.7109375" style="0" customWidth="1"/>
    <col min="7688" max="7689" width="10.421875" style="0" customWidth="1"/>
    <col min="7690" max="7690" width="13.8515625" style="0" customWidth="1"/>
    <col min="7691" max="7691" width="14.28125" style="0" customWidth="1"/>
    <col min="7692" max="7692" width="12.140625" style="0" bestFit="1" customWidth="1"/>
    <col min="7693" max="7693" width="14.140625" style="0" bestFit="1" customWidth="1"/>
    <col min="7694" max="7694" width="12.8515625" style="0" customWidth="1"/>
    <col min="7695" max="7695" width="18.57421875" style="0" customWidth="1"/>
    <col min="7937" max="7937" width="60.7109375" style="0" customWidth="1"/>
    <col min="7939" max="7939" width="10.57421875" style="0" bestFit="1" customWidth="1"/>
    <col min="7940" max="7940" width="11.00390625" style="0" customWidth="1"/>
    <col min="7941" max="7941" width="10.421875" style="0" customWidth="1"/>
    <col min="7942" max="7942" width="10.00390625" style="0" customWidth="1"/>
    <col min="7943" max="7943" width="9.7109375" style="0" customWidth="1"/>
    <col min="7944" max="7945" width="10.421875" style="0" customWidth="1"/>
    <col min="7946" max="7946" width="13.8515625" style="0" customWidth="1"/>
    <col min="7947" max="7947" width="14.28125" style="0" customWidth="1"/>
    <col min="7948" max="7948" width="12.140625" style="0" bestFit="1" customWidth="1"/>
    <col min="7949" max="7949" width="14.140625" style="0" bestFit="1" customWidth="1"/>
    <col min="7950" max="7950" width="12.8515625" style="0" customWidth="1"/>
    <col min="7951" max="7951" width="18.57421875" style="0" customWidth="1"/>
    <col min="8193" max="8193" width="60.7109375" style="0" customWidth="1"/>
    <col min="8195" max="8195" width="10.57421875" style="0" bestFit="1" customWidth="1"/>
    <col min="8196" max="8196" width="11.00390625" style="0" customWidth="1"/>
    <col min="8197" max="8197" width="10.421875" style="0" customWidth="1"/>
    <col min="8198" max="8198" width="10.00390625" style="0" customWidth="1"/>
    <col min="8199" max="8199" width="9.7109375" style="0" customWidth="1"/>
    <col min="8200" max="8201" width="10.421875" style="0" customWidth="1"/>
    <col min="8202" max="8202" width="13.8515625" style="0" customWidth="1"/>
    <col min="8203" max="8203" width="14.28125" style="0" customWidth="1"/>
    <col min="8204" max="8204" width="12.140625" style="0" bestFit="1" customWidth="1"/>
    <col min="8205" max="8205" width="14.140625" style="0" bestFit="1" customWidth="1"/>
    <col min="8206" max="8206" width="12.8515625" style="0" customWidth="1"/>
    <col min="8207" max="8207" width="18.57421875" style="0" customWidth="1"/>
    <col min="8449" max="8449" width="60.7109375" style="0" customWidth="1"/>
    <col min="8451" max="8451" width="10.57421875" style="0" bestFit="1" customWidth="1"/>
    <col min="8452" max="8452" width="11.00390625" style="0" customWidth="1"/>
    <col min="8453" max="8453" width="10.421875" style="0" customWidth="1"/>
    <col min="8454" max="8454" width="10.00390625" style="0" customWidth="1"/>
    <col min="8455" max="8455" width="9.7109375" style="0" customWidth="1"/>
    <col min="8456" max="8457" width="10.421875" style="0" customWidth="1"/>
    <col min="8458" max="8458" width="13.8515625" style="0" customWidth="1"/>
    <col min="8459" max="8459" width="14.28125" style="0" customWidth="1"/>
    <col min="8460" max="8460" width="12.140625" style="0" bestFit="1" customWidth="1"/>
    <col min="8461" max="8461" width="14.140625" style="0" bestFit="1" customWidth="1"/>
    <col min="8462" max="8462" width="12.8515625" style="0" customWidth="1"/>
    <col min="8463" max="8463" width="18.57421875" style="0" customWidth="1"/>
    <col min="8705" max="8705" width="60.7109375" style="0" customWidth="1"/>
    <col min="8707" max="8707" width="10.57421875" style="0" bestFit="1" customWidth="1"/>
    <col min="8708" max="8708" width="11.00390625" style="0" customWidth="1"/>
    <col min="8709" max="8709" width="10.421875" style="0" customWidth="1"/>
    <col min="8710" max="8710" width="10.00390625" style="0" customWidth="1"/>
    <col min="8711" max="8711" width="9.7109375" style="0" customWidth="1"/>
    <col min="8712" max="8713" width="10.421875" style="0" customWidth="1"/>
    <col min="8714" max="8714" width="13.8515625" style="0" customWidth="1"/>
    <col min="8715" max="8715" width="14.28125" style="0" customWidth="1"/>
    <col min="8716" max="8716" width="12.140625" style="0" bestFit="1" customWidth="1"/>
    <col min="8717" max="8717" width="14.140625" style="0" bestFit="1" customWidth="1"/>
    <col min="8718" max="8718" width="12.8515625" style="0" customWidth="1"/>
    <col min="8719" max="8719" width="18.57421875" style="0" customWidth="1"/>
    <col min="8961" max="8961" width="60.7109375" style="0" customWidth="1"/>
    <col min="8963" max="8963" width="10.57421875" style="0" bestFit="1" customWidth="1"/>
    <col min="8964" max="8964" width="11.00390625" style="0" customWidth="1"/>
    <col min="8965" max="8965" width="10.421875" style="0" customWidth="1"/>
    <col min="8966" max="8966" width="10.00390625" style="0" customWidth="1"/>
    <col min="8967" max="8967" width="9.7109375" style="0" customWidth="1"/>
    <col min="8968" max="8969" width="10.421875" style="0" customWidth="1"/>
    <col min="8970" max="8970" width="13.8515625" style="0" customWidth="1"/>
    <col min="8971" max="8971" width="14.28125" style="0" customWidth="1"/>
    <col min="8972" max="8972" width="12.140625" style="0" bestFit="1" customWidth="1"/>
    <col min="8973" max="8973" width="14.140625" style="0" bestFit="1" customWidth="1"/>
    <col min="8974" max="8974" width="12.8515625" style="0" customWidth="1"/>
    <col min="8975" max="8975" width="18.57421875" style="0" customWidth="1"/>
    <col min="9217" max="9217" width="60.7109375" style="0" customWidth="1"/>
    <col min="9219" max="9219" width="10.57421875" style="0" bestFit="1" customWidth="1"/>
    <col min="9220" max="9220" width="11.00390625" style="0" customWidth="1"/>
    <col min="9221" max="9221" width="10.421875" style="0" customWidth="1"/>
    <col min="9222" max="9222" width="10.00390625" style="0" customWidth="1"/>
    <col min="9223" max="9223" width="9.7109375" style="0" customWidth="1"/>
    <col min="9224" max="9225" width="10.421875" style="0" customWidth="1"/>
    <col min="9226" max="9226" width="13.8515625" style="0" customWidth="1"/>
    <col min="9227" max="9227" width="14.28125" style="0" customWidth="1"/>
    <col min="9228" max="9228" width="12.140625" style="0" bestFit="1" customWidth="1"/>
    <col min="9229" max="9229" width="14.140625" style="0" bestFit="1" customWidth="1"/>
    <col min="9230" max="9230" width="12.8515625" style="0" customWidth="1"/>
    <col min="9231" max="9231" width="18.57421875" style="0" customWidth="1"/>
    <col min="9473" max="9473" width="60.7109375" style="0" customWidth="1"/>
    <col min="9475" max="9475" width="10.57421875" style="0" bestFit="1" customWidth="1"/>
    <col min="9476" max="9476" width="11.00390625" style="0" customWidth="1"/>
    <col min="9477" max="9477" width="10.421875" style="0" customWidth="1"/>
    <col min="9478" max="9478" width="10.00390625" style="0" customWidth="1"/>
    <col min="9479" max="9479" width="9.7109375" style="0" customWidth="1"/>
    <col min="9480" max="9481" width="10.421875" style="0" customWidth="1"/>
    <col min="9482" max="9482" width="13.8515625" style="0" customWidth="1"/>
    <col min="9483" max="9483" width="14.28125" style="0" customWidth="1"/>
    <col min="9484" max="9484" width="12.140625" style="0" bestFit="1" customWidth="1"/>
    <col min="9485" max="9485" width="14.140625" style="0" bestFit="1" customWidth="1"/>
    <col min="9486" max="9486" width="12.8515625" style="0" customWidth="1"/>
    <col min="9487" max="9487" width="18.57421875" style="0" customWidth="1"/>
    <col min="9729" max="9729" width="60.7109375" style="0" customWidth="1"/>
    <col min="9731" max="9731" width="10.57421875" style="0" bestFit="1" customWidth="1"/>
    <col min="9732" max="9732" width="11.00390625" style="0" customWidth="1"/>
    <col min="9733" max="9733" width="10.421875" style="0" customWidth="1"/>
    <col min="9734" max="9734" width="10.00390625" style="0" customWidth="1"/>
    <col min="9735" max="9735" width="9.7109375" style="0" customWidth="1"/>
    <col min="9736" max="9737" width="10.421875" style="0" customWidth="1"/>
    <col min="9738" max="9738" width="13.8515625" style="0" customWidth="1"/>
    <col min="9739" max="9739" width="14.28125" style="0" customWidth="1"/>
    <col min="9740" max="9740" width="12.140625" style="0" bestFit="1" customWidth="1"/>
    <col min="9741" max="9741" width="14.140625" style="0" bestFit="1" customWidth="1"/>
    <col min="9742" max="9742" width="12.8515625" style="0" customWidth="1"/>
    <col min="9743" max="9743" width="18.57421875" style="0" customWidth="1"/>
    <col min="9985" max="9985" width="60.7109375" style="0" customWidth="1"/>
    <col min="9987" max="9987" width="10.57421875" style="0" bestFit="1" customWidth="1"/>
    <col min="9988" max="9988" width="11.00390625" style="0" customWidth="1"/>
    <col min="9989" max="9989" width="10.421875" style="0" customWidth="1"/>
    <col min="9990" max="9990" width="10.00390625" style="0" customWidth="1"/>
    <col min="9991" max="9991" width="9.7109375" style="0" customWidth="1"/>
    <col min="9992" max="9993" width="10.421875" style="0" customWidth="1"/>
    <col min="9994" max="9994" width="13.8515625" style="0" customWidth="1"/>
    <col min="9995" max="9995" width="14.28125" style="0" customWidth="1"/>
    <col min="9996" max="9996" width="12.140625" style="0" bestFit="1" customWidth="1"/>
    <col min="9997" max="9997" width="14.140625" style="0" bestFit="1" customWidth="1"/>
    <col min="9998" max="9998" width="12.8515625" style="0" customWidth="1"/>
    <col min="9999" max="9999" width="18.57421875" style="0" customWidth="1"/>
    <col min="10241" max="10241" width="60.7109375" style="0" customWidth="1"/>
    <col min="10243" max="10243" width="10.57421875" style="0" bestFit="1" customWidth="1"/>
    <col min="10244" max="10244" width="11.00390625" style="0" customWidth="1"/>
    <col min="10245" max="10245" width="10.421875" style="0" customWidth="1"/>
    <col min="10246" max="10246" width="10.00390625" style="0" customWidth="1"/>
    <col min="10247" max="10247" width="9.7109375" style="0" customWidth="1"/>
    <col min="10248" max="10249" width="10.421875" style="0" customWidth="1"/>
    <col min="10250" max="10250" width="13.8515625" style="0" customWidth="1"/>
    <col min="10251" max="10251" width="14.28125" style="0" customWidth="1"/>
    <col min="10252" max="10252" width="12.140625" style="0" bestFit="1" customWidth="1"/>
    <col min="10253" max="10253" width="14.140625" style="0" bestFit="1" customWidth="1"/>
    <col min="10254" max="10254" width="12.8515625" style="0" customWidth="1"/>
    <col min="10255" max="10255" width="18.57421875" style="0" customWidth="1"/>
    <col min="10497" max="10497" width="60.7109375" style="0" customWidth="1"/>
    <col min="10499" max="10499" width="10.57421875" style="0" bestFit="1" customWidth="1"/>
    <col min="10500" max="10500" width="11.00390625" style="0" customWidth="1"/>
    <col min="10501" max="10501" width="10.421875" style="0" customWidth="1"/>
    <col min="10502" max="10502" width="10.00390625" style="0" customWidth="1"/>
    <col min="10503" max="10503" width="9.7109375" style="0" customWidth="1"/>
    <col min="10504" max="10505" width="10.421875" style="0" customWidth="1"/>
    <col min="10506" max="10506" width="13.8515625" style="0" customWidth="1"/>
    <col min="10507" max="10507" width="14.28125" style="0" customWidth="1"/>
    <col min="10508" max="10508" width="12.140625" style="0" bestFit="1" customWidth="1"/>
    <col min="10509" max="10509" width="14.140625" style="0" bestFit="1" customWidth="1"/>
    <col min="10510" max="10510" width="12.8515625" style="0" customWidth="1"/>
    <col min="10511" max="10511" width="18.57421875" style="0" customWidth="1"/>
    <col min="10753" max="10753" width="60.7109375" style="0" customWidth="1"/>
    <col min="10755" max="10755" width="10.57421875" style="0" bestFit="1" customWidth="1"/>
    <col min="10756" max="10756" width="11.00390625" style="0" customWidth="1"/>
    <col min="10757" max="10757" width="10.421875" style="0" customWidth="1"/>
    <col min="10758" max="10758" width="10.00390625" style="0" customWidth="1"/>
    <col min="10759" max="10759" width="9.7109375" style="0" customWidth="1"/>
    <col min="10760" max="10761" width="10.421875" style="0" customWidth="1"/>
    <col min="10762" max="10762" width="13.8515625" style="0" customWidth="1"/>
    <col min="10763" max="10763" width="14.28125" style="0" customWidth="1"/>
    <col min="10764" max="10764" width="12.140625" style="0" bestFit="1" customWidth="1"/>
    <col min="10765" max="10765" width="14.140625" style="0" bestFit="1" customWidth="1"/>
    <col min="10766" max="10766" width="12.8515625" style="0" customWidth="1"/>
    <col min="10767" max="10767" width="18.57421875" style="0" customWidth="1"/>
    <col min="11009" max="11009" width="60.7109375" style="0" customWidth="1"/>
    <col min="11011" max="11011" width="10.57421875" style="0" bestFit="1" customWidth="1"/>
    <col min="11012" max="11012" width="11.00390625" style="0" customWidth="1"/>
    <col min="11013" max="11013" width="10.421875" style="0" customWidth="1"/>
    <col min="11014" max="11014" width="10.00390625" style="0" customWidth="1"/>
    <col min="11015" max="11015" width="9.7109375" style="0" customWidth="1"/>
    <col min="11016" max="11017" width="10.421875" style="0" customWidth="1"/>
    <col min="11018" max="11018" width="13.8515625" style="0" customWidth="1"/>
    <col min="11019" max="11019" width="14.28125" style="0" customWidth="1"/>
    <col min="11020" max="11020" width="12.140625" style="0" bestFit="1" customWidth="1"/>
    <col min="11021" max="11021" width="14.140625" style="0" bestFit="1" customWidth="1"/>
    <col min="11022" max="11022" width="12.8515625" style="0" customWidth="1"/>
    <col min="11023" max="11023" width="18.57421875" style="0" customWidth="1"/>
    <col min="11265" max="11265" width="60.7109375" style="0" customWidth="1"/>
    <col min="11267" max="11267" width="10.57421875" style="0" bestFit="1" customWidth="1"/>
    <col min="11268" max="11268" width="11.00390625" style="0" customWidth="1"/>
    <col min="11269" max="11269" width="10.421875" style="0" customWidth="1"/>
    <col min="11270" max="11270" width="10.00390625" style="0" customWidth="1"/>
    <col min="11271" max="11271" width="9.7109375" style="0" customWidth="1"/>
    <col min="11272" max="11273" width="10.421875" style="0" customWidth="1"/>
    <col min="11274" max="11274" width="13.8515625" style="0" customWidth="1"/>
    <col min="11275" max="11275" width="14.28125" style="0" customWidth="1"/>
    <col min="11276" max="11276" width="12.140625" style="0" bestFit="1" customWidth="1"/>
    <col min="11277" max="11277" width="14.140625" style="0" bestFit="1" customWidth="1"/>
    <col min="11278" max="11278" width="12.8515625" style="0" customWidth="1"/>
    <col min="11279" max="11279" width="18.57421875" style="0" customWidth="1"/>
    <col min="11521" max="11521" width="60.7109375" style="0" customWidth="1"/>
    <col min="11523" max="11523" width="10.57421875" style="0" bestFit="1" customWidth="1"/>
    <col min="11524" max="11524" width="11.00390625" style="0" customWidth="1"/>
    <col min="11525" max="11525" width="10.421875" style="0" customWidth="1"/>
    <col min="11526" max="11526" width="10.00390625" style="0" customWidth="1"/>
    <col min="11527" max="11527" width="9.7109375" style="0" customWidth="1"/>
    <col min="11528" max="11529" width="10.421875" style="0" customWidth="1"/>
    <col min="11530" max="11530" width="13.8515625" style="0" customWidth="1"/>
    <col min="11531" max="11531" width="14.28125" style="0" customWidth="1"/>
    <col min="11532" max="11532" width="12.140625" style="0" bestFit="1" customWidth="1"/>
    <col min="11533" max="11533" width="14.140625" style="0" bestFit="1" customWidth="1"/>
    <col min="11534" max="11534" width="12.8515625" style="0" customWidth="1"/>
    <col min="11535" max="11535" width="18.57421875" style="0" customWidth="1"/>
    <col min="11777" max="11777" width="60.7109375" style="0" customWidth="1"/>
    <col min="11779" max="11779" width="10.57421875" style="0" bestFit="1" customWidth="1"/>
    <col min="11780" max="11780" width="11.00390625" style="0" customWidth="1"/>
    <col min="11781" max="11781" width="10.421875" style="0" customWidth="1"/>
    <col min="11782" max="11782" width="10.00390625" style="0" customWidth="1"/>
    <col min="11783" max="11783" width="9.7109375" style="0" customWidth="1"/>
    <col min="11784" max="11785" width="10.421875" style="0" customWidth="1"/>
    <col min="11786" max="11786" width="13.8515625" style="0" customWidth="1"/>
    <col min="11787" max="11787" width="14.28125" style="0" customWidth="1"/>
    <col min="11788" max="11788" width="12.140625" style="0" bestFit="1" customWidth="1"/>
    <col min="11789" max="11789" width="14.140625" style="0" bestFit="1" customWidth="1"/>
    <col min="11790" max="11790" width="12.8515625" style="0" customWidth="1"/>
    <col min="11791" max="11791" width="18.57421875" style="0" customWidth="1"/>
    <col min="12033" max="12033" width="60.7109375" style="0" customWidth="1"/>
    <col min="12035" max="12035" width="10.57421875" style="0" bestFit="1" customWidth="1"/>
    <col min="12036" max="12036" width="11.00390625" style="0" customWidth="1"/>
    <col min="12037" max="12037" width="10.421875" style="0" customWidth="1"/>
    <col min="12038" max="12038" width="10.00390625" style="0" customWidth="1"/>
    <col min="12039" max="12039" width="9.7109375" style="0" customWidth="1"/>
    <col min="12040" max="12041" width="10.421875" style="0" customWidth="1"/>
    <col min="12042" max="12042" width="13.8515625" style="0" customWidth="1"/>
    <col min="12043" max="12043" width="14.28125" style="0" customWidth="1"/>
    <col min="12044" max="12044" width="12.140625" style="0" bestFit="1" customWidth="1"/>
    <col min="12045" max="12045" width="14.140625" style="0" bestFit="1" customWidth="1"/>
    <col min="12046" max="12046" width="12.8515625" style="0" customWidth="1"/>
    <col min="12047" max="12047" width="18.57421875" style="0" customWidth="1"/>
    <col min="12289" max="12289" width="60.7109375" style="0" customWidth="1"/>
    <col min="12291" max="12291" width="10.57421875" style="0" bestFit="1" customWidth="1"/>
    <col min="12292" max="12292" width="11.00390625" style="0" customWidth="1"/>
    <col min="12293" max="12293" width="10.421875" style="0" customWidth="1"/>
    <col min="12294" max="12294" width="10.00390625" style="0" customWidth="1"/>
    <col min="12295" max="12295" width="9.7109375" style="0" customWidth="1"/>
    <col min="12296" max="12297" width="10.421875" style="0" customWidth="1"/>
    <col min="12298" max="12298" width="13.8515625" style="0" customWidth="1"/>
    <col min="12299" max="12299" width="14.28125" style="0" customWidth="1"/>
    <col min="12300" max="12300" width="12.140625" style="0" bestFit="1" customWidth="1"/>
    <col min="12301" max="12301" width="14.140625" style="0" bestFit="1" customWidth="1"/>
    <col min="12302" max="12302" width="12.8515625" style="0" customWidth="1"/>
    <col min="12303" max="12303" width="18.57421875" style="0" customWidth="1"/>
    <col min="12545" max="12545" width="60.7109375" style="0" customWidth="1"/>
    <col min="12547" max="12547" width="10.57421875" style="0" bestFit="1" customWidth="1"/>
    <col min="12548" max="12548" width="11.00390625" style="0" customWidth="1"/>
    <col min="12549" max="12549" width="10.421875" style="0" customWidth="1"/>
    <col min="12550" max="12550" width="10.00390625" style="0" customWidth="1"/>
    <col min="12551" max="12551" width="9.7109375" style="0" customWidth="1"/>
    <col min="12552" max="12553" width="10.421875" style="0" customWidth="1"/>
    <col min="12554" max="12554" width="13.8515625" style="0" customWidth="1"/>
    <col min="12555" max="12555" width="14.28125" style="0" customWidth="1"/>
    <col min="12556" max="12556" width="12.140625" style="0" bestFit="1" customWidth="1"/>
    <col min="12557" max="12557" width="14.140625" style="0" bestFit="1" customWidth="1"/>
    <col min="12558" max="12558" width="12.8515625" style="0" customWidth="1"/>
    <col min="12559" max="12559" width="18.57421875" style="0" customWidth="1"/>
    <col min="12801" max="12801" width="60.7109375" style="0" customWidth="1"/>
    <col min="12803" max="12803" width="10.57421875" style="0" bestFit="1" customWidth="1"/>
    <col min="12804" max="12804" width="11.00390625" style="0" customWidth="1"/>
    <col min="12805" max="12805" width="10.421875" style="0" customWidth="1"/>
    <col min="12806" max="12806" width="10.00390625" style="0" customWidth="1"/>
    <col min="12807" max="12807" width="9.7109375" style="0" customWidth="1"/>
    <col min="12808" max="12809" width="10.421875" style="0" customWidth="1"/>
    <col min="12810" max="12810" width="13.8515625" style="0" customWidth="1"/>
    <col min="12811" max="12811" width="14.28125" style="0" customWidth="1"/>
    <col min="12812" max="12812" width="12.140625" style="0" bestFit="1" customWidth="1"/>
    <col min="12813" max="12813" width="14.140625" style="0" bestFit="1" customWidth="1"/>
    <col min="12814" max="12814" width="12.8515625" style="0" customWidth="1"/>
    <col min="12815" max="12815" width="18.57421875" style="0" customWidth="1"/>
    <col min="13057" max="13057" width="60.7109375" style="0" customWidth="1"/>
    <col min="13059" max="13059" width="10.57421875" style="0" bestFit="1" customWidth="1"/>
    <col min="13060" max="13060" width="11.00390625" style="0" customWidth="1"/>
    <col min="13061" max="13061" width="10.421875" style="0" customWidth="1"/>
    <col min="13062" max="13062" width="10.00390625" style="0" customWidth="1"/>
    <col min="13063" max="13063" width="9.7109375" style="0" customWidth="1"/>
    <col min="13064" max="13065" width="10.421875" style="0" customWidth="1"/>
    <col min="13066" max="13066" width="13.8515625" style="0" customWidth="1"/>
    <col min="13067" max="13067" width="14.28125" style="0" customWidth="1"/>
    <col min="13068" max="13068" width="12.140625" style="0" bestFit="1" customWidth="1"/>
    <col min="13069" max="13069" width="14.140625" style="0" bestFit="1" customWidth="1"/>
    <col min="13070" max="13070" width="12.8515625" style="0" customWidth="1"/>
    <col min="13071" max="13071" width="18.57421875" style="0" customWidth="1"/>
    <col min="13313" max="13313" width="60.7109375" style="0" customWidth="1"/>
    <col min="13315" max="13315" width="10.57421875" style="0" bestFit="1" customWidth="1"/>
    <col min="13316" max="13316" width="11.00390625" style="0" customWidth="1"/>
    <col min="13317" max="13317" width="10.421875" style="0" customWidth="1"/>
    <col min="13318" max="13318" width="10.00390625" style="0" customWidth="1"/>
    <col min="13319" max="13319" width="9.7109375" style="0" customWidth="1"/>
    <col min="13320" max="13321" width="10.421875" style="0" customWidth="1"/>
    <col min="13322" max="13322" width="13.8515625" style="0" customWidth="1"/>
    <col min="13323" max="13323" width="14.28125" style="0" customWidth="1"/>
    <col min="13324" max="13324" width="12.140625" style="0" bestFit="1" customWidth="1"/>
    <col min="13325" max="13325" width="14.140625" style="0" bestFit="1" customWidth="1"/>
    <col min="13326" max="13326" width="12.8515625" style="0" customWidth="1"/>
    <col min="13327" max="13327" width="18.57421875" style="0" customWidth="1"/>
    <col min="13569" max="13569" width="60.7109375" style="0" customWidth="1"/>
    <col min="13571" max="13571" width="10.57421875" style="0" bestFit="1" customWidth="1"/>
    <col min="13572" max="13572" width="11.00390625" style="0" customWidth="1"/>
    <col min="13573" max="13573" width="10.421875" style="0" customWidth="1"/>
    <col min="13574" max="13574" width="10.00390625" style="0" customWidth="1"/>
    <col min="13575" max="13575" width="9.7109375" style="0" customWidth="1"/>
    <col min="13576" max="13577" width="10.421875" style="0" customWidth="1"/>
    <col min="13578" max="13578" width="13.8515625" style="0" customWidth="1"/>
    <col min="13579" max="13579" width="14.28125" style="0" customWidth="1"/>
    <col min="13580" max="13580" width="12.140625" style="0" bestFit="1" customWidth="1"/>
    <col min="13581" max="13581" width="14.140625" style="0" bestFit="1" customWidth="1"/>
    <col min="13582" max="13582" width="12.8515625" style="0" customWidth="1"/>
    <col min="13583" max="13583" width="18.57421875" style="0" customWidth="1"/>
    <col min="13825" max="13825" width="60.7109375" style="0" customWidth="1"/>
    <col min="13827" max="13827" width="10.57421875" style="0" bestFit="1" customWidth="1"/>
    <col min="13828" max="13828" width="11.00390625" style="0" customWidth="1"/>
    <col min="13829" max="13829" width="10.421875" style="0" customWidth="1"/>
    <col min="13830" max="13830" width="10.00390625" style="0" customWidth="1"/>
    <col min="13831" max="13831" width="9.7109375" style="0" customWidth="1"/>
    <col min="13832" max="13833" width="10.421875" style="0" customWidth="1"/>
    <col min="13834" max="13834" width="13.8515625" style="0" customWidth="1"/>
    <col min="13835" max="13835" width="14.28125" style="0" customWidth="1"/>
    <col min="13836" max="13836" width="12.140625" style="0" bestFit="1" customWidth="1"/>
    <col min="13837" max="13837" width="14.140625" style="0" bestFit="1" customWidth="1"/>
    <col min="13838" max="13838" width="12.8515625" style="0" customWidth="1"/>
    <col min="13839" max="13839" width="18.57421875" style="0" customWidth="1"/>
    <col min="14081" max="14081" width="60.7109375" style="0" customWidth="1"/>
    <col min="14083" max="14083" width="10.57421875" style="0" bestFit="1" customWidth="1"/>
    <col min="14084" max="14084" width="11.00390625" style="0" customWidth="1"/>
    <col min="14085" max="14085" width="10.421875" style="0" customWidth="1"/>
    <col min="14086" max="14086" width="10.00390625" style="0" customWidth="1"/>
    <col min="14087" max="14087" width="9.7109375" style="0" customWidth="1"/>
    <col min="14088" max="14089" width="10.421875" style="0" customWidth="1"/>
    <col min="14090" max="14090" width="13.8515625" style="0" customWidth="1"/>
    <col min="14091" max="14091" width="14.28125" style="0" customWidth="1"/>
    <col min="14092" max="14092" width="12.140625" style="0" bestFit="1" customWidth="1"/>
    <col min="14093" max="14093" width="14.140625" style="0" bestFit="1" customWidth="1"/>
    <col min="14094" max="14094" width="12.8515625" style="0" customWidth="1"/>
    <col min="14095" max="14095" width="18.57421875" style="0" customWidth="1"/>
    <col min="14337" max="14337" width="60.7109375" style="0" customWidth="1"/>
    <col min="14339" max="14339" width="10.57421875" style="0" bestFit="1" customWidth="1"/>
    <col min="14340" max="14340" width="11.00390625" style="0" customWidth="1"/>
    <col min="14341" max="14341" width="10.421875" style="0" customWidth="1"/>
    <col min="14342" max="14342" width="10.00390625" style="0" customWidth="1"/>
    <col min="14343" max="14343" width="9.7109375" style="0" customWidth="1"/>
    <col min="14344" max="14345" width="10.421875" style="0" customWidth="1"/>
    <col min="14346" max="14346" width="13.8515625" style="0" customWidth="1"/>
    <col min="14347" max="14347" width="14.28125" style="0" customWidth="1"/>
    <col min="14348" max="14348" width="12.140625" style="0" bestFit="1" customWidth="1"/>
    <col min="14349" max="14349" width="14.140625" style="0" bestFit="1" customWidth="1"/>
    <col min="14350" max="14350" width="12.8515625" style="0" customWidth="1"/>
    <col min="14351" max="14351" width="18.57421875" style="0" customWidth="1"/>
    <col min="14593" max="14593" width="60.7109375" style="0" customWidth="1"/>
    <col min="14595" max="14595" width="10.57421875" style="0" bestFit="1" customWidth="1"/>
    <col min="14596" max="14596" width="11.00390625" style="0" customWidth="1"/>
    <col min="14597" max="14597" width="10.421875" style="0" customWidth="1"/>
    <col min="14598" max="14598" width="10.00390625" style="0" customWidth="1"/>
    <col min="14599" max="14599" width="9.7109375" style="0" customWidth="1"/>
    <col min="14600" max="14601" width="10.421875" style="0" customWidth="1"/>
    <col min="14602" max="14602" width="13.8515625" style="0" customWidth="1"/>
    <col min="14603" max="14603" width="14.28125" style="0" customWidth="1"/>
    <col min="14604" max="14604" width="12.140625" style="0" bestFit="1" customWidth="1"/>
    <col min="14605" max="14605" width="14.140625" style="0" bestFit="1" customWidth="1"/>
    <col min="14606" max="14606" width="12.8515625" style="0" customWidth="1"/>
    <col min="14607" max="14607" width="18.57421875" style="0" customWidth="1"/>
    <col min="14849" max="14849" width="60.7109375" style="0" customWidth="1"/>
    <col min="14851" max="14851" width="10.57421875" style="0" bestFit="1" customWidth="1"/>
    <col min="14852" max="14852" width="11.00390625" style="0" customWidth="1"/>
    <col min="14853" max="14853" width="10.421875" style="0" customWidth="1"/>
    <col min="14854" max="14854" width="10.00390625" style="0" customWidth="1"/>
    <col min="14855" max="14855" width="9.7109375" style="0" customWidth="1"/>
    <col min="14856" max="14857" width="10.421875" style="0" customWidth="1"/>
    <col min="14858" max="14858" width="13.8515625" style="0" customWidth="1"/>
    <col min="14859" max="14859" width="14.28125" style="0" customWidth="1"/>
    <col min="14860" max="14860" width="12.140625" style="0" bestFit="1" customWidth="1"/>
    <col min="14861" max="14861" width="14.140625" style="0" bestFit="1" customWidth="1"/>
    <col min="14862" max="14862" width="12.8515625" style="0" customWidth="1"/>
    <col min="14863" max="14863" width="18.57421875" style="0" customWidth="1"/>
    <col min="15105" max="15105" width="60.7109375" style="0" customWidth="1"/>
    <col min="15107" max="15107" width="10.57421875" style="0" bestFit="1" customWidth="1"/>
    <col min="15108" max="15108" width="11.00390625" style="0" customWidth="1"/>
    <col min="15109" max="15109" width="10.421875" style="0" customWidth="1"/>
    <col min="15110" max="15110" width="10.00390625" style="0" customWidth="1"/>
    <col min="15111" max="15111" width="9.7109375" style="0" customWidth="1"/>
    <col min="15112" max="15113" width="10.421875" style="0" customWidth="1"/>
    <col min="15114" max="15114" width="13.8515625" style="0" customWidth="1"/>
    <col min="15115" max="15115" width="14.28125" style="0" customWidth="1"/>
    <col min="15116" max="15116" width="12.140625" style="0" bestFit="1" customWidth="1"/>
    <col min="15117" max="15117" width="14.140625" style="0" bestFit="1" customWidth="1"/>
    <col min="15118" max="15118" width="12.8515625" style="0" customWidth="1"/>
    <col min="15119" max="15119" width="18.57421875" style="0" customWidth="1"/>
    <col min="15361" max="15361" width="60.7109375" style="0" customWidth="1"/>
    <col min="15363" max="15363" width="10.57421875" style="0" bestFit="1" customWidth="1"/>
    <col min="15364" max="15364" width="11.00390625" style="0" customWidth="1"/>
    <col min="15365" max="15365" width="10.421875" style="0" customWidth="1"/>
    <col min="15366" max="15366" width="10.00390625" style="0" customWidth="1"/>
    <col min="15367" max="15367" width="9.7109375" style="0" customWidth="1"/>
    <col min="15368" max="15369" width="10.421875" style="0" customWidth="1"/>
    <col min="15370" max="15370" width="13.8515625" style="0" customWidth="1"/>
    <col min="15371" max="15371" width="14.28125" style="0" customWidth="1"/>
    <col min="15372" max="15372" width="12.140625" style="0" bestFit="1" customWidth="1"/>
    <col min="15373" max="15373" width="14.140625" style="0" bestFit="1" customWidth="1"/>
    <col min="15374" max="15374" width="12.8515625" style="0" customWidth="1"/>
    <col min="15375" max="15375" width="18.57421875" style="0" customWidth="1"/>
    <col min="15617" max="15617" width="60.7109375" style="0" customWidth="1"/>
    <col min="15619" max="15619" width="10.57421875" style="0" bestFit="1" customWidth="1"/>
    <col min="15620" max="15620" width="11.00390625" style="0" customWidth="1"/>
    <col min="15621" max="15621" width="10.421875" style="0" customWidth="1"/>
    <col min="15622" max="15622" width="10.00390625" style="0" customWidth="1"/>
    <col min="15623" max="15623" width="9.7109375" style="0" customWidth="1"/>
    <col min="15624" max="15625" width="10.421875" style="0" customWidth="1"/>
    <col min="15626" max="15626" width="13.8515625" style="0" customWidth="1"/>
    <col min="15627" max="15627" width="14.28125" style="0" customWidth="1"/>
    <col min="15628" max="15628" width="12.140625" style="0" bestFit="1" customWidth="1"/>
    <col min="15629" max="15629" width="14.140625" style="0" bestFit="1" customWidth="1"/>
    <col min="15630" max="15630" width="12.8515625" style="0" customWidth="1"/>
    <col min="15631" max="15631" width="18.57421875" style="0" customWidth="1"/>
    <col min="15873" max="15873" width="60.7109375" style="0" customWidth="1"/>
    <col min="15875" max="15875" width="10.57421875" style="0" bestFit="1" customWidth="1"/>
    <col min="15876" max="15876" width="11.00390625" style="0" customWidth="1"/>
    <col min="15877" max="15877" width="10.421875" style="0" customWidth="1"/>
    <col min="15878" max="15878" width="10.00390625" style="0" customWidth="1"/>
    <col min="15879" max="15879" width="9.7109375" style="0" customWidth="1"/>
    <col min="15880" max="15881" width="10.421875" style="0" customWidth="1"/>
    <col min="15882" max="15882" width="13.8515625" style="0" customWidth="1"/>
    <col min="15883" max="15883" width="14.28125" style="0" customWidth="1"/>
    <col min="15884" max="15884" width="12.140625" style="0" bestFit="1" customWidth="1"/>
    <col min="15885" max="15885" width="14.140625" style="0" bestFit="1" customWidth="1"/>
    <col min="15886" max="15886" width="12.8515625" style="0" customWidth="1"/>
    <col min="15887" max="15887" width="18.57421875" style="0" customWidth="1"/>
    <col min="16129" max="16129" width="60.7109375" style="0" customWidth="1"/>
    <col min="16131" max="16131" width="10.57421875" style="0" bestFit="1" customWidth="1"/>
    <col min="16132" max="16132" width="11.00390625" style="0" customWidth="1"/>
    <col min="16133" max="16133" width="10.421875" style="0" customWidth="1"/>
    <col min="16134" max="16134" width="10.00390625" style="0" customWidth="1"/>
    <col min="16135" max="16135" width="9.7109375" style="0" customWidth="1"/>
    <col min="16136" max="16137" width="10.421875" style="0" customWidth="1"/>
    <col min="16138" max="16138" width="13.8515625" style="0" customWidth="1"/>
    <col min="16139" max="16139" width="14.28125" style="0" customWidth="1"/>
    <col min="16140" max="16140" width="12.140625" style="0" bestFit="1" customWidth="1"/>
    <col min="16141" max="16141" width="14.140625" style="0" bestFit="1" customWidth="1"/>
    <col min="16142" max="16142" width="12.8515625" style="0" customWidth="1"/>
    <col min="16143" max="16143" width="18.57421875" style="0" customWidth="1"/>
  </cols>
  <sheetData>
    <row r="1" spans="1:15" ht="19.5">
      <c r="A1" s="382" t="s">
        <v>718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ht="15">
      <c r="A2" s="193"/>
    </row>
    <row r="3" spans="1:17" ht="25.5">
      <c r="A3" s="195" t="s">
        <v>11</v>
      </c>
      <c r="B3" s="196" t="s">
        <v>12</v>
      </c>
      <c r="C3" s="197" t="s">
        <v>595</v>
      </c>
      <c r="D3" s="197" t="s">
        <v>596</v>
      </c>
      <c r="E3" s="197" t="s">
        <v>597</v>
      </c>
      <c r="F3" s="197" t="s">
        <v>598</v>
      </c>
      <c r="G3" s="197" t="s">
        <v>599</v>
      </c>
      <c r="H3" s="197" t="s">
        <v>600</v>
      </c>
      <c r="I3" s="197" t="s">
        <v>601</v>
      </c>
      <c r="J3" s="197" t="s">
        <v>602</v>
      </c>
      <c r="K3" s="197" t="s">
        <v>603</v>
      </c>
      <c r="L3" s="197" t="s">
        <v>604</v>
      </c>
      <c r="M3" s="197" t="s">
        <v>605</v>
      </c>
      <c r="N3" s="197" t="s">
        <v>606</v>
      </c>
      <c r="O3" s="198" t="s">
        <v>0</v>
      </c>
      <c r="P3" s="193"/>
      <c r="Q3" s="193"/>
    </row>
    <row r="4" spans="1:17" ht="15" hidden="1">
      <c r="A4" s="24" t="s">
        <v>13</v>
      </c>
      <c r="B4" s="25" t="s">
        <v>14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P4" s="193"/>
      <c r="Q4" s="193"/>
    </row>
    <row r="5" spans="1:17" ht="15" hidden="1">
      <c r="A5" s="24" t="s">
        <v>15</v>
      </c>
      <c r="B5" s="26" t="s">
        <v>16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193"/>
      <c r="Q5" s="193"/>
    </row>
    <row r="6" spans="1:17" ht="15" hidden="1">
      <c r="A6" s="24" t="s">
        <v>17</v>
      </c>
      <c r="B6" s="26" t="s">
        <v>18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193"/>
      <c r="Q6" s="193"/>
    </row>
    <row r="7" spans="1:17" ht="15" hidden="1">
      <c r="A7" s="27" t="s">
        <v>19</v>
      </c>
      <c r="B7" s="26" t="s">
        <v>20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93"/>
      <c r="Q7" s="193"/>
    </row>
    <row r="8" spans="1:17" ht="15" hidden="1">
      <c r="A8" s="27" t="s">
        <v>21</v>
      </c>
      <c r="B8" s="26" t="s">
        <v>22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1"/>
      <c r="P8" s="193"/>
      <c r="Q8" s="193"/>
    </row>
    <row r="9" spans="1:17" ht="15" hidden="1">
      <c r="A9" s="27" t="s">
        <v>23</v>
      </c>
      <c r="B9" s="26" t="s">
        <v>24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193"/>
      <c r="Q9" s="193"/>
    </row>
    <row r="10" spans="1:17" ht="15" hidden="1">
      <c r="A10" s="27" t="s">
        <v>25</v>
      </c>
      <c r="B10" s="26" t="s">
        <v>26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93"/>
      <c r="Q10" s="193"/>
    </row>
    <row r="11" spans="1:17" ht="15" hidden="1">
      <c r="A11" s="27" t="s">
        <v>27</v>
      </c>
      <c r="B11" s="26" t="s">
        <v>28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93"/>
      <c r="Q11" s="193"/>
    </row>
    <row r="12" spans="1:17" ht="15" hidden="1">
      <c r="A12" s="4" t="s">
        <v>29</v>
      </c>
      <c r="B12" s="26" t="s">
        <v>30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193"/>
      <c r="Q12" s="193"/>
    </row>
    <row r="13" spans="1:17" ht="15" hidden="1">
      <c r="A13" s="4" t="s">
        <v>31</v>
      </c>
      <c r="B13" s="26" t="s">
        <v>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93"/>
      <c r="Q13" s="193"/>
    </row>
    <row r="14" spans="1:17" ht="15" hidden="1">
      <c r="A14" s="4" t="s">
        <v>33</v>
      </c>
      <c r="B14" s="26" t="s">
        <v>34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93"/>
      <c r="Q14" s="193"/>
    </row>
    <row r="15" spans="1:17" ht="15" hidden="1">
      <c r="A15" s="4" t="s">
        <v>35</v>
      </c>
      <c r="B15" s="26" t="s">
        <v>36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93"/>
      <c r="Q15" s="193"/>
    </row>
    <row r="16" spans="1:17" ht="15" hidden="1">
      <c r="A16" s="4" t="s">
        <v>343</v>
      </c>
      <c r="B16" s="26" t="s">
        <v>37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93"/>
      <c r="Q16" s="193"/>
    </row>
    <row r="17" spans="1:17" ht="15">
      <c r="A17" s="28" t="s">
        <v>287</v>
      </c>
      <c r="B17" s="29" t="s">
        <v>38</v>
      </c>
      <c r="C17" s="160">
        <v>538</v>
      </c>
      <c r="D17" s="160">
        <v>538</v>
      </c>
      <c r="E17" s="160">
        <v>538</v>
      </c>
      <c r="F17" s="160">
        <v>538</v>
      </c>
      <c r="G17" s="160">
        <v>538</v>
      </c>
      <c r="H17" s="160">
        <v>538</v>
      </c>
      <c r="I17" s="160">
        <v>538</v>
      </c>
      <c r="J17" s="160">
        <v>538</v>
      </c>
      <c r="K17" s="160">
        <v>538</v>
      </c>
      <c r="L17" s="160">
        <v>538</v>
      </c>
      <c r="M17" s="160">
        <v>538</v>
      </c>
      <c r="N17" s="160">
        <v>540</v>
      </c>
      <c r="O17" s="161">
        <f>SUM(C17:N17)</f>
        <v>6458</v>
      </c>
      <c r="P17" s="193"/>
      <c r="Q17" s="193"/>
    </row>
    <row r="18" spans="1:17" ht="13.5" customHeight="1" hidden="1">
      <c r="A18" s="4" t="s">
        <v>39</v>
      </c>
      <c r="B18" s="26" t="s">
        <v>40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>
        <f aca="true" t="shared" si="0" ref="O18:O47">SUM(C18:N18)</f>
        <v>0</v>
      </c>
      <c r="P18" s="193"/>
      <c r="Q18" s="193"/>
    </row>
    <row r="19" spans="1:17" ht="30" hidden="1">
      <c r="A19" s="4" t="s">
        <v>41</v>
      </c>
      <c r="B19" s="26" t="s">
        <v>42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>
        <f t="shared" si="0"/>
        <v>0</v>
      </c>
      <c r="P19" s="193"/>
      <c r="Q19" s="193"/>
    </row>
    <row r="20" spans="1:17" ht="15" hidden="1">
      <c r="A20" s="5" t="s">
        <v>43</v>
      </c>
      <c r="B20" s="26" t="s">
        <v>44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>
        <f t="shared" si="0"/>
        <v>0</v>
      </c>
      <c r="P20" s="193"/>
      <c r="Q20" s="193"/>
    </row>
    <row r="21" spans="1:17" ht="15">
      <c r="A21" s="6" t="s">
        <v>288</v>
      </c>
      <c r="B21" s="29" t="s">
        <v>45</v>
      </c>
      <c r="C21" s="160">
        <v>461</v>
      </c>
      <c r="D21" s="160">
        <v>462</v>
      </c>
      <c r="E21" s="160">
        <v>461</v>
      </c>
      <c r="F21" s="160">
        <v>462</v>
      </c>
      <c r="G21" s="160">
        <v>461</v>
      </c>
      <c r="H21" s="160">
        <v>462</v>
      </c>
      <c r="I21" s="160">
        <v>461</v>
      </c>
      <c r="J21" s="160">
        <v>462</v>
      </c>
      <c r="K21" s="160">
        <v>461</v>
      </c>
      <c r="L21" s="160">
        <v>462</v>
      </c>
      <c r="M21" s="160">
        <v>461</v>
      </c>
      <c r="N21" s="160">
        <v>462</v>
      </c>
      <c r="O21" s="161">
        <f>SUM(C21:N21)</f>
        <v>5538</v>
      </c>
      <c r="P21" s="193"/>
      <c r="Q21" s="193"/>
    </row>
    <row r="22" spans="1:17" ht="15" hidden="1">
      <c r="A22" s="38" t="s">
        <v>371</v>
      </c>
      <c r="B22" s="39" t="s">
        <v>46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61">
        <f>SUM(C22:N22)</f>
        <v>0</v>
      </c>
      <c r="P22" s="193"/>
      <c r="Q22" s="193"/>
    </row>
    <row r="23" spans="1:17" ht="30">
      <c r="A23" s="33" t="s">
        <v>344</v>
      </c>
      <c r="B23" s="39" t="s">
        <v>47</v>
      </c>
      <c r="C23" s="199">
        <v>220</v>
      </c>
      <c r="D23" s="199">
        <v>220</v>
      </c>
      <c r="E23" s="199">
        <v>220</v>
      </c>
      <c r="F23" s="199">
        <v>221</v>
      </c>
      <c r="G23" s="199">
        <v>220</v>
      </c>
      <c r="H23" s="199">
        <v>220</v>
      </c>
      <c r="I23" s="199">
        <v>220</v>
      </c>
      <c r="J23" s="199">
        <v>221</v>
      </c>
      <c r="K23" s="199">
        <v>220</v>
      </c>
      <c r="L23" s="199">
        <v>220</v>
      </c>
      <c r="M23" s="199">
        <v>221</v>
      </c>
      <c r="N23" s="199">
        <v>221</v>
      </c>
      <c r="O23" s="200">
        <f>SUM(C23:N23)</f>
        <v>2644</v>
      </c>
      <c r="P23" s="193"/>
      <c r="Q23" s="193"/>
    </row>
    <row r="24" spans="1:17" ht="15" hidden="1">
      <c r="A24" s="4" t="s">
        <v>48</v>
      </c>
      <c r="B24" s="26" t="s">
        <v>49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>
        <f t="shared" si="0"/>
        <v>0</v>
      </c>
      <c r="P24" s="193"/>
      <c r="Q24" s="193"/>
    </row>
    <row r="25" spans="1:17" ht="15" hidden="1">
      <c r="A25" s="4" t="s">
        <v>50</v>
      </c>
      <c r="B25" s="26" t="s">
        <v>51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>
        <f t="shared" si="0"/>
        <v>0</v>
      </c>
      <c r="P25" s="193"/>
      <c r="Q25" s="193"/>
    </row>
    <row r="26" spans="1:17" ht="15" hidden="1">
      <c r="A26" s="4" t="s">
        <v>52</v>
      </c>
      <c r="B26" s="26" t="s">
        <v>53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>
        <f t="shared" si="0"/>
        <v>0</v>
      </c>
      <c r="P26" s="193"/>
      <c r="Q26" s="193"/>
    </row>
    <row r="27" spans="1:17" ht="15">
      <c r="A27" s="6" t="s">
        <v>289</v>
      </c>
      <c r="B27" s="29" t="s">
        <v>54</v>
      </c>
      <c r="C27" s="160">
        <v>40</v>
      </c>
      <c r="D27" s="160">
        <v>40</v>
      </c>
      <c r="E27" s="160">
        <v>61</v>
      </c>
      <c r="F27" s="160">
        <v>61</v>
      </c>
      <c r="G27" s="160">
        <v>61</v>
      </c>
      <c r="H27" s="160">
        <v>75</v>
      </c>
      <c r="I27" s="160">
        <v>61</v>
      </c>
      <c r="J27" s="160">
        <v>61</v>
      </c>
      <c r="K27" s="160">
        <v>61</v>
      </c>
      <c r="L27" s="160">
        <v>61</v>
      </c>
      <c r="M27" s="160">
        <v>75</v>
      </c>
      <c r="N27" s="160">
        <v>76</v>
      </c>
      <c r="O27" s="161">
        <f t="shared" si="0"/>
        <v>733</v>
      </c>
      <c r="P27" s="193"/>
      <c r="Q27" s="193"/>
    </row>
    <row r="28" spans="1:17" ht="15" hidden="1">
      <c r="A28" s="4" t="s">
        <v>55</v>
      </c>
      <c r="B28" s="26" t="s">
        <v>56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>
        <f t="shared" si="0"/>
        <v>0</v>
      </c>
      <c r="P28" s="193"/>
      <c r="Q28" s="193"/>
    </row>
    <row r="29" spans="1:17" ht="15" hidden="1">
      <c r="A29" s="4" t="s">
        <v>57</v>
      </c>
      <c r="B29" s="26" t="s">
        <v>58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>
        <f t="shared" si="0"/>
        <v>0</v>
      </c>
      <c r="P29" s="193"/>
      <c r="Q29" s="193"/>
    </row>
    <row r="30" spans="1:17" ht="15">
      <c r="A30" s="6" t="s">
        <v>372</v>
      </c>
      <c r="B30" s="29" t="s">
        <v>59</v>
      </c>
      <c r="C30" s="160">
        <v>20</v>
      </c>
      <c r="D30" s="160">
        <v>20</v>
      </c>
      <c r="E30" s="160">
        <v>20</v>
      </c>
      <c r="F30" s="160">
        <v>21</v>
      </c>
      <c r="G30" s="160">
        <v>20</v>
      </c>
      <c r="H30" s="160">
        <v>20</v>
      </c>
      <c r="I30" s="160">
        <v>20</v>
      </c>
      <c r="J30" s="160">
        <v>21</v>
      </c>
      <c r="K30" s="160">
        <v>20</v>
      </c>
      <c r="L30" s="160">
        <v>20</v>
      </c>
      <c r="M30" s="160">
        <v>21</v>
      </c>
      <c r="N30" s="160">
        <v>21</v>
      </c>
      <c r="O30" s="161">
        <f t="shared" si="0"/>
        <v>244</v>
      </c>
      <c r="P30" s="193"/>
      <c r="Q30" s="193"/>
    </row>
    <row r="31" spans="1:17" ht="15" hidden="1">
      <c r="A31" s="4" t="s">
        <v>60</v>
      </c>
      <c r="B31" s="26" t="s">
        <v>61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>
        <f t="shared" si="0"/>
        <v>0</v>
      </c>
      <c r="P31" s="193"/>
      <c r="Q31" s="193"/>
    </row>
    <row r="32" spans="1:17" ht="15" hidden="1">
      <c r="A32" s="4" t="s">
        <v>62</v>
      </c>
      <c r="B32" s="26" t="s">
        <v>63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>
        <f t="shared" si="0"/>
        <v>0</v>
      </c>
      <c r="P32" s="193"/>
      <c r="Q32" s="193"/>
    </row>
    <row r="33" spans="1:17" ht="15" hidden="1">
      <c r="A33" s="4" t="s">
        <v>345</v>
      </c>
      <c r="B33" s="26" t="s">
        <v>64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>
        <f t="shared" si="0"/>
        <v>0</v>
      </c>
      <c r="P33" s="193"/>
      <c r="Q33" s="193"/>
    </row>
    <row r="34" spans="1:17" ht="15" hidden="1">
      <c r="A34" s="4" t="s">
        <v>65</v>
      </c>
      <c r="B34" s="26" t="s">
        <v>66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>
        <f t="shared" si="0"/>
        <v>0</v>
      </c>
      <c r="P34" s="193"/>
      <c r="Q34" s="193"/>
    </row>
    <row r="35" spans="1:17" ht="15" hidden="1">
      <c r="A35" s="8" t="s">
        <v>346</v>
      </c>
      <c r="B35" s="26" t="s">
        <v>67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>
        <f t="shared" si="0"/>
        <v>0</v>
      </c>
      <c r="P35" s="193"/>
      <c r="Q35" s="193"/>
    </row>
    <row r="36" spans="1:17" ht="15" hidden="1">
      <c r="A36" s="5" t="s">
        <v>68</v>
      </c>
      <c r="B36" s="26" t="s">
        <v>69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>
        <f t="shared" si="0"/>
        <v>0</v>
      </c>
      <c r="P36" s="193"/>
      <c r="Q36" s="193"/>
    </row>
    <row r="37" spans="1:17" ht="15" hidden="1">
      <c r="A37" s="4" t="s">
        <v>347</v>
      </c>
      <c r="B37" s="26" t="s">
        <v>70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>
        <f t="shared" si="0"/>
        <v>0</v>
      </c>
      <c r="P37" s="193"/>
      <c r="Q37" s="193"/>
    </row>
    <row r="38" spans="1:17" ht="15">
      <c r="A38" s="6" t="s">
        <v>290</v>
      </c>
      <c r="B38" s="29" t="s">
        <v>71</v>
      </c>
      <c r="C38" s="160">
        <v>300</v>
      </c>
      <c r="D38" s="160">
        <v>393</v>
      </c>
      <c r="E38" s="160">
        <v>799</v>
      </c>
      <c r="F38" s="160">
        <v>799</v>
      </c>
      <c r="G38" s="160">
        <v>850</v>
      </c>
      <c r="H38" s="328">
        <v>1000</v>
      </c>
      <c r="I38" s="160">
        <v>850</v>
      </c>
      <c r="J38" s="160">
        <v>900</v>
      </c>
      <c r="K38" s="328">
        <v>850</v>
      </c>
      <c r="L38" s="328">
        <v>1000</v>
      </c>
      <c r="M38" s="160">
        <v>850</v>
      </c>
      <c r="N38" s="328">
        <v>1000</v>
      </c>
      <c r="O38" s="161">
        <f t="shared" si="0"/>
        <v>9591</v>
      </c>
      <c r="P38" s="193"/>
      <c r="Q38" s="193"/>
    </row>
    <row r="39" spans="1:17" ht="15" hidden="1">
      <c r="A39" s="4" t="s">
        <v>72</v>
      </c>
      <c r="B39" s="26" t="s">
        <v>73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>
        <f t="shared" si="0"/>
        <v>0</v>
      </c>
      <c r="P39" s="193"/>
      <c r="Q39" s="193"/>
    </row>
    <row r="40" spans="1:17" ht="15" hidden="1">
      <c r="A40" s="4" t="s">
        <v>74</v>
      </c>
      <c r="B40" s="26" t="s">
        <v>75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>
        <f t="shared" si="0"/>
        <v>0</v>
      </c>
      <c r="P40" s="193"/>
      <c r="Q40" s="193"/>
    </row>
    <row r="41" spans="1:17" ht="15">
      <c r="A41" s="6" t="s">
        <v>291</v>
      </c>
      <c r="B41" s="29" t="s">
        <v>76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93"/>
      <c r="Q41" s="193"/>
    </row>
    <row r="42" spans="1:17" ht="15" hidden="1">
      <c r="A42" s="4" t="s">
        <v>77</v>
      </c>
      <c r="B42" s="26" t="s">
        <v>78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>
        <f t="shared" si="0"/>
        <v>0</v>
      </c>
      <c r="P42" s="193"/>
      <c r="Q42" s="193"/>
    </row>
    <row r="43" spans="1:17" ht="15" hidden="1">
      <c r="A43" s="4" t="s">
        <v>607</v>
      </c>
      <c r="B43" s="26" t="s">
        <v>608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>
        <f t="shared" si="0"/>
        <v>0</v>
      </c>
      <c r="P43" s="193"/>
      <c r="Q43" s="193"/>
    </row>
    <row r="44" spans="1:17" ht="15" hidden="1">
      <c r="A44" s="4" t="s">
        <v>609</v>
      </c>
      <c r="B44" s="26" t="s">
        <v>610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>
        <f t="shared" si="0"/>
        <v>0</v>
      </c>
      <c r="P44" s="193"/>
      <c r="Q44" s="193"/>
    </row>
    <row r="45" spans="1:17" ht="15" hidden="1">
      <c r="A45" s="4" t="s">
        <v>611</v>
      </c>
      <c r="B45" s="26" t="s">
        <v>612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>
        <f t="shared" si="0"/>
        <v>0</v>
      </c>
      <c r="P45" s="193"/>
      <c r="Q45" s="193"/>
    </row>
    <row r="46" spans="1:17" ht="15" hidden="1">
      <c r="A46" s="4" t="s">
        <v>545</v>
      </c>
      <c r="B46" s="26" t="s">
        <v>546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>
        <f t="shared" si="0"/>
        <v>0</v>
      </c>
      <c r="P46" s="193"/>
      <c r="Q46" s="193"/>
    </row>
    <row r="47" spans="1:17" ht="15">
      <c r="A47" s="6" t="s">
        <v>292</v>
      </c>
      <c r="B47" s="29" t="s">
        <v>79</v>
      </c>
      <c r="C47" s="160">
        <v>248</v>
      </c>
      <c r="D47" s="160">
        <v>248</v>
      </c>
      <c r="E47" s="160">
        <v>248</v>
      </c>
      <c r="F47" s="160">
        <v>248</v>
      </c>
      <c r="G47" s="160">
        <v>249</v>
      </c>
      <c r="H47" s="160">
        <v>249</v>
      </c>
      <c r="I47" s="160">
        <v>248</v>
      </c>
      <c r="J47" s="160">
        <v>248</v>
      </c>
      <c r="K47" s="160">
        <v>248</v>
      </c>
      <c r="L47" s="160">
        <v>249</v>
      </c>
      <c r="M47" s="160">
        <v>248</v>
      </c>
      <c r="N47" s="160">
        <v>247</v>
      </c>
      <c r="O47" s="161">
        <f t="shared" si="0"/>
        <v>2978</v>
      </c>
      <c r="P47" s="193"/>
      <c r="Q47" s="193"/>
    </row>
    <row r="48" spans="1:17" ht="15" hidden="1">
      <c r="A48" s="33" t="s">
        <v>293</v>
      </c>
      <c r="B48" s="39" t="s">
        <v>80</v>
      </c>
      <c r="P48" s="193"/>
      <c r="Q48" s="193"/>
    </row>
    <row r="49" spans="1:17" ht="15" hidden="1">
      <c r="A49" s="11" t="s">
        <v>81</v>
      </c>
      <c r="B49" s="26" t="s">
        <v>82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  <c r="P49" s="193"/>
      <c r="Q49" s="193"/>
    </row>
    <row r="50" spans="1:17" ht="15" hidden="1">
      <c r="A50" s="11" t="s">
        <v>294</v>
      </c>
      <c r="B50" s="26" t="s">
        <v>83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  <c r="P50" s="193"/>
      <c r="Q50" s="193"/>
    </row>
    <row r="51" spans="1:17" ht="15" hidden="1">
      <c r="A51" s="15" t="s">
        <v>348</v>
      </c>
      <c r="B51" s="26" t="s">
        <v>84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  <c r="P51" s="193"/>
      <c r="Q51" s="193"/>
    </row>
    <row r="52" spans="1:17" ht="30" hidden="1">
      <c r="A52" s="15" t="s">
        <v>349</v>
      </c>
      <c r="B52" s="26" t="s">
        <v>85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  <c r="P52" s="193"/>
      <c r="Q52" s="193"/>
    </row>
    <row r="53" spans="1:17" ht="15" hidden="1">
      <c r="A53" s="15" t="s">
        <v>350</v>
      </c>
      <c r="B53" s="26" t="s">
        <v>86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93"/>
      <c r="Q53" s="193"/>
    </row>
    <row r="54" spans="1:17" ht="15" hidden="1">
      <c r="A54" s="11" t="s">
        <v>351</v>
      </c>
      <c r="B54" s="26" t="s">
        <v>87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  <c r="P54" s="193"/>
      <c r="Q54" s="193"/>
    </row>
    <row r="55" spans="1:17" ht="15" hidden="1">
      <c r="A55" s="11" t="s">
        <v>352</v>
      </c>
      <c r="B55" s="26" t="s">
        <v>88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  <c r="P55" s="193"/>
      <c r="Q55" s="193"/>
    </row>
    <row r="56" spans="1:17" ht="15" hidden="1">
      <c r="A56" s="11" t="s">
        <v>353</v>
      </c>
      <c r="B56" s="26" t="s">
        <v>89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93"/>
      <c r="Q56" s="193"/>
    </row>
    <row r="57" spans="1:17" ht="15">
      <c r="A57" s="36" t="s">
        <v>323</v>
      </c>
      <c r="B57" s="39" t="s">
        <v>90</v>
      </c>
      <c r="C57" s="160">
        <v>108</v>
      </c>
      <c r="D57" s="160">
        <v>108</v>
      </c>
      <c r="E57" s="160">
        <v>108</v>
      </c>
      <c r="F57" s="160">
        <v>108</v>
      </c>
      <c r="G57" s="160">
        <v>112</v>
      </c>
      <c r="H57" s="160">
        <v>108</v>
      </c>
      <c r="I57" s="160">
        <v>108</v>
      </c>
      <c r="J57" s="160">
        <v>108</v>
      </c>
      <c r="K57" s="160">
        <v>108</v>
      </c>
      <c r="L57" s="160">
        <v>108</v>
      </c>
      <c r="M57" s="160">
        <v>108</v>
      </c>
      <c r="N57" s="160">
        <v>108</v>
      </c>
      <c r="O57" s="161">
        <f>SUM(C57:N57)</f>
        <v>1300</v>
      </c>
      <c r="P57" s="193"/>
      <c r="Q57" s="193"/>
    </row>
    <row r="58" spans="1:17" ht="15" hidden="1">
      <c r="A58" s="10" t="s">
        <v>354</v>
      </c>
      <c r="B58" s="26" t="s">
        <v>91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>
        <f aca="true" t="shared" si="1" ref="O58:O71">SUM(C58:N58)</f>
        <v>0</v>
      </c>
      <c r="P58" s="193"/>
      <c r="Q58" s="193"/>
    </row>
    <row r="59" spans="1:17" ht="15" hidden="1">
      <c r="A59" s="10" t="s">
        <v>92</v>
      </c>
      <c r="B59" s="26" t="s">
        <v>93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>
        <f t="shared" si="1"/>
        <v>0</v>
      </c>
      <c r="P59" s="193"/>
      <c r="Q59" s="193"/>
    </row>
    <row r="60" spans="1:17" ht="30" hidden="1">
      <c r="A60" s="10" t="s">
        <v>94</v>
      </c>
      <c r="B60" s="26" t="s">
        <v>95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>
        <f t="shared" si="1"/>
        <v>0</v>
      </c>
      <c r="P60" s="193"/>
      <c r="Q60" s="193"/>
    </row>
    <row r="61" spans="1:17" ht="30" hidden="1">
      <c r="A61" s="10" t="s">
        <v>324</v>
      </c>
      <c r="B61" s="26" t="s">
        <v>96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>
        <f t="shared" si="1"/>
        <v>0</v>
      </c>
      <c r="P61" s="193"/>
      <c r="Q61" s="193"/>
    </row>
    <row r="62" spans="1:17" ht="30" hidden="1">
      <c r="A62" s="10" t="s">
        <v>355</v>
      </c>
      <c r="B62" s="26" t="s">
        <v>97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>
        <f t="shared" si="1"/>
        <v>0</v>
      </c>
      <c r="P62" s="193"/>
      <c r="Q62" s="193"/>
    </row>
    <row r="63" spans="1:17" ht="15" hidden="1">
      <c r="A63" s="10" t="s">
        <v>326</v>
      </c>
      <c r="B63" s="26" t="s">
        <v>98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>
        <f t="shared" si="1"/>
        <v>0</v>
      </c>
      <c r="P63" s="193"/>
      <c r="Q63" s="193"/>
    </row>
    <row r="64" spans="1:17" ht="30" hidden="1">
      <c r="A64" s="10" t="s">
        <v>356</v>
      </c>
      <c r="B64" s="26" t="s">
        <v>99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>
        <f t="shared" si="1"/>
        <v>0</v>
      </c>
      <c r="P64" s="193"/>
      <c r="Q64" s="193"/>
    </row>
    <row r="65" spans="1:17" ht="30" hidden="1">
      <c r="A65" s="10" t="s">
        <v>357</v>
      </c>
      <c r="B65" s="26" t="s">
        <v>100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1">
        <f t="shared" si="1"/>
        <v>0</v>
      </c>
      <c r="P65" s="193"/>
      <c r="Q65" s="193"/>
    </row>
    <row r="66" spans="1:17" ht="15" hidden="1">
      <c r="A66" s="10" t="s">
        <v>101</v>
      </c>
      <c r="B66" s="26" t="s">
        <v>102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1">
        <f t="shared" si="1"/>
        <v>0</v>
      </c>
      <c r="P66" s="193"/>
      <c r="Q66" s="193"/>
    </row>
    <row r="67" spans="1:17" ht="15" hidden="1">
      <c r="A67" s="16" t="s">
        <v>103</v>
      </c>
      <c r="B67" s="26" t="s">
        <v>104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1">
        <f t="shared" si="1"/>
        <v>0</v>
      </c>
      <c r="P67" s="193"/>
      <c r="Q67" s="193"/>
    </row>
    <row r="68" spans="1:17" ht="15" hidden="1">
      <c r="A68" s="10" t="s">
        <v>358</v>
      </c>
      <c r="B68" s="26" t="s">
        <v>105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1">
        <f t="shared" si="1"/>
        <v>0</v>
      </c>
      <c r="P68" s="193"/>
      <c r="Q68" s="193"/>
    </row>
    <row r="69" spans="1:17" ht="15">
      <c r="A69" s="201" t="s">
        <v>494</v>
      </c>
      <c r="B69" s="26" t="s">
        <v>106</v>
      </c>
      <c r="C69" s="202"/>
      <c r="D69" s="202"/>
      <c r="E69" s="202"/>
      <c r="F69" s="202"/>
      <c r="G69" s="202">
        <v>200</v>
      </c>
      <c r="H69" s="202"/>
      <c r="I69" s="202"/>
      <c r="J69" s="202">
        <v>300</v>
      </c>
      <c r="K69" s="202">
        <v>289</v>
      </c>
      <c r="L69" s="202"/>
      <c r="M69" s="202"/>
      <c r="N69" s="202"/>
      <c r="O69" s="203">
        <f>SUM(C69:N69)</f>
        <v>789</v>
      </c>
      <c r="P69" s="193"/>
      <c r="Q69" s="193"/>
    </row>
    <row r="70" spans="1:17" ht="15">
      <c r="A70" s="201" t="s">
        <v>495</v>
      </c>
      <c r="B70" s="26" t="s">
        <v>106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364">
        <v>13800</v>
      </c>
      <c r="N70" s="202"/>
      <c r="O70" s="203">
        <f>SUM(C70:N70)</f>
        <v>13800</v>
      </c>
      <c r="P70" s="193"/>
      <c r="Q70" s="193"/>
    </row>
    <row r="71" spans="1:17" ht="15">
      <c r="A71" s="36" t="s">
        <v>329</v>
      </c>
      <c r="B71" s="39" t="s">
        <v>107</v>
      </c>
      <c r="C71" s="160"/>
      <c r="D71" s="160"/>
      <c r="E71" s="160">
        <v>555</v>
      </c>
      <c r="F71" s="160">
        <v>185</v>
      </c>
      <c r="G71" s="160">
        <v>185</v>
      </c>
      <c r="H71" s="160">
        <v>385</v>
      </c>
      <c r="I71" s="160">
        <v>185</v>
      </c>
      <c r="J71" s="160">
        <v>185</v>
      </c>
      <c r="K71" s="160">
        <v>385</v>
      </c>
      <c r="L71" s="160">
        <v>185</v>
      </c>
      <c r="M71" s="160">
        <v>185</v>
      </c>
      <c r="N71" s="160">
        <v>181</v>
      </c>
      <c r="O71" s="161">
        <f t="shared" si="1"/>
        <v>2616</v>
      </c>
      <c r="P71" s="193"/>
      <c r="Q71" s="193"/>
    </row>
    <row r="72" spans="1:17" s="194" customFormat="1" ht="15.75">
      <c r="A72" s="204" t="s">
        <v>613</v>
      </c>
      <c r="B72" s="39"/>
      <c r="C72" s="161">
        <f>SUM(C17:C57)+C71</f>
        <v>1935</v>
      </c>
      <c r="D72" s="161">
        <f aca="true" t="shared" si="2" ref="D72:N72">SUM(D17:D57)+D71</f>
        <v>2029</v>
      </c>
      <c r="E72" s="161">
        <f t="shared" si="2"/>
        <v>3010</v>
      </c>
      <c r="F72" s="161">
        <f t="shared" si="2"/>
        <v>2643</v>
      </c>
      <c r="G72" s="161">
        <f t="shared" si="2"/>
        <v>2696</v>
      </c>
      <c r="H72" s="161">
        <f t="shared" si="2"/>
        <v>3057</v>
      </c>
      <c r="I72" s="161">
        <f t="shared" si="2"/>
        <v>2691</v>
      </c>
      <c r="J72" s="161">
        <f t="shared" si="2"/>
        <v>2744</v>
      </c>
      <c r="K72" s="161">
        <f t="shared" si="2"/>
        <v>2891</v>
      </c>
      <c r="L72" s="161">
        <f t="shared" si="2"/>
        <v>2843</v>
      </c>
      <c r="M72" s="161">
        <f t="shared" si="2"/>
        <v>2707</v>
      </c>
      <c r="N72" s="161">
        <f t="shared" si="2"/>
        <v>2856</v>
      </c>
      <c r="O72" s="161">
        <f>SUM(O17:O57)+O71+O69+O70</f>
        <v>46691</v>
      </c>
      <c r="P72" s="157"/>
      <c r="Q72" s="157"/>
    </row>
    <row r="73" spans="1:17" ht="15" hidden="1">
      <c r="A73" s="30" t="s">
        <v>108</v>
      </c>
      <c r="B73" s="26" t="s">
        <v>109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1"/>
      <c r="P73" s="193"/>
      <c r="Q73" s="193"/>
    </row>
    <row r="74" spans="1:17" ht="15" hidden="1">
      <c r="A74" s="30" t="s">
        <v>359</v>
      </c>
      <c r="B74" s="26" t="s">
        <v>110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1"/>
      <c r="P74" s="193"/>
      <c r="Q74" s="193"/>
    </row>
    <row r="75" spans="1:17" ht="15" hidden="1">
      <c r="A75" s="30" t="s">
        <v>111</v>
      </c>
      <c r="B75" s="26" t="s">
        <v>112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1"/>
      <c r="P75" s="193"/>
      <c r="Q75" s="193"/>
    </row>
    <row r="76" spans="1:17" ht="15" hidden="1">
      <c r="A76" s="30" t="s">
        <v>113</v>
      </c>
      <c r="B76" s="26" t="s">
        <v>114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1"/>
      <c r="P76" s="193"/>
      <c r="Q76" s="193"/>
    </row>
    <row r="77" spans="1:17" ht="15" hidden="1">
      <c r="A77" s="5" t="s">
        <v>587</v>
      </c>
      <c r="B77" s="26" t="s">
        <v>115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1"/>
      <c r="P77" s="193"/>
      <c r="Q77" s="193"/>
    </row>
    <row r="78" spans="1:17" ht="15" hidden="1">
      <c r="A78" s="5" t="s">
        <v>588</v>
      </c>
      <c r="B78" s="26" t="s">
        <v>116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1"/>
      <c r="P78" s="193"/>
      <c r="Q78" s="193"/>
    </row>
    <row r="79" spans="1:17" ht="15" hidden="1">
      <c r="A79" s="5" t="s">
        <v>117</v>
      </c>
      <c r="B79" s="26" t="s">
        <v>118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1"/>
      <c r="P79" s="193"/>
      <c r="Q79" s="193"/>
    </row>
    <row r="80" spans="1:17" ht="15">
      <c r="A80" s="37" t="s">
        <v>330</v>
      </c>
      <c r="B80" s="39" t="s">
        <v>119</v>
      </c>
      <c r="C80" s="160"/>
      <c r="D80" s="160"/>
      <c r="E80" s="160"/>
      <c r="F80" s="160"/>
      <c r="G80" s="160"/>
      <c r="H80" s="160"/>
      <c r="I80" s="160"/>
      <c r="J80" s="160">
        <v>300</v>
      </c>
      <c r="K80" s="160"/>
      <c r="L80" s="160"/>
      <c r="M80" s="160"/>
      <c r="N80" s="160"/>
      <c r="O80" s="161">
        <f>SUM(C80:N80)</f>
        <v>300</v>
      </c>
      <c r="P80" s="193"/>
      <c r="Q80" s="193"/>
    </row>
    <row r="81" spans="1:17" ht="15" hidden="1">
      <c r="A81" s="11" t="s">
        <v>120</v>
      </c>
      <c r="B81" s="26" t="s">
        <v>121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1">
        <f aca="true" t="shared" si="3" ref="O81:O94">SUM(C81:N81)</f>
        <v>0</v>
      </c>
      <c r="P81" s="193"/>
      <c r="Q81" s="193"/>
    </row>
    <row r="82" spans="1:17" ht="15" hidden="1">
      <c r="A82" s="11" t="s">
        <v>122</v>
      </c>
      <c r="B82" s="26" t="s">
        <v>123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1">
        <f t="shared" si="3"/>
        <v>0</v>
      </c>
      <c r="P82" s="193"/>
      <c r="Q82" s="193"/>
    </row>
    <row r="83" spans="1:17" ht="15" hidden="1">
      <c r="A83" s="11" t="s">
        <v>124</v>
      </c>
      <c r="B83" s="26" t="s">
        <v>125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1">
        <f t="shared" si="3"/>
        <v>0</v>
      </c>
      <c r="P83" s="193"/>
      <c r="Q83" s="193"/>
    </row>
    <row r="84" spans="1:17" ht="15" hidden="1">
      <c r="A84" s="11" t="s">
        <v>126</v>
      </c>
      <c r="B84" s="26" t="s">
        <v>127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1">
        <f t="shared" si="3"/>
        <v>0</v>
      </c>
      <c r="P84" s="193"/>
      <c r="Q84" s="193"/>
    </row>
    <row r="85" spans="1:17" ht="15">
      <c r="A85" s="36" t="s">
        <v>331</v>
      </c>
      <c r="B85" s="39" t="s">
        <v>128</v>
      </c>
      <c r="C85" s="160"/>
      <c r="D85" s="160" t="s">
        <v>578</v>
      </c>
      <c r="E85" s="160"/>
      <c r="F85" s="160"/>
      <c r="G85" s="160"/>
      <c r="H85" s="160"/>
      <c r="I85" s="160"/>
      <c r="J85" s="160"/>
      <c r="K85" s="328">
        <v>21900</v>
      </c>
      <c r="L85" s="328">
        <v>1947</v>
      </c>
      <c r="M85" s="328"/>
      <c r="N85" s="160"/>
      <c r="O85" s="161">
        <f t="shared" si="3"/>
        <v>23847</v>
      </c>
      <c r="P85" s="193"/>
      <c r="Q85" s="193"/>
    </row>
    <row r="86" spans="1:17" ht="30" hidden="1">
      <c r="A86" s="11" t="s">
        <v>129</v>
      </c>
      <c r="B86" s="26" t="s">
        <v>130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1">
        <f t="shared" si="3"/>
        <v>0</v>
      </c>
      <c r="P86" s="193"/>
      <c r="Q86" s="193"/>
    </row>
    <row r="87" spans="1:17" ht="30" hidden="1">
      <c r="A87" s="11" t="s">
        <v>360</v>
      </c>
      <c r="B87" s="26" t="s">
        <v>131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1">
        <f t="shared" si="3"/>
        <v>0</v>
      </c>
      <c r="P87" s="193"/>
      <c r="Q87" s="193"/>
    </row>
    <row r="88" spans="1:17" ht="30" hidden="1">
      <c r="A88" s="11" t="s">
        <v>361</v>
      </c>
      <c r="B88" s="26" t="s">
        <v>132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1">
        <f t="shared" si="3"/>
        <v>0</v>
      </c>
      <c r="P88" s="193"/>
      <c r="Q88" s="193"/>
    </row>
    <row r="89" spans="1:17" ht="30" hidden="1">
      <c r="A89" s="11" t="s">
        <v>362</v>
      </c>
      <c r="B89" s="26" t="s">
        <v>133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1">
        <f t="shared" si="3"/>
        <v>0</v>
      </c>
      <c r="P89" s="193"/>
      <c r="Q89" s="193"/>
    </row>
    <row r="90" spans="1:17" ht="30" hidden="1">
      <c r="A90" s="11" t="s">
        <v>363</v>
      </c>
      <c r="B90" s="26" t="s">
        <v>134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1">
        <f t="shared" si="3"/>
        <v>0</v>
      </c>
      <c r="P90" s="193"/>
      <c r="Q90" s="193"/>
    </row>
    <row r="91" spans="1:17" ht="30" hidden="1">
      <c r="A91" s="11" t="s">
        <v>364</v>
      </c>
      <c r="B91" s="26" t="s">
        <v>135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>
        <f t="shared" si="3"/>
        <v>0</v>
      </c>
      <c r="P91" s="193"/>
      <c r="Q91" s="193"/>
    </row>
    <row r="92" spans="1:17" ht="15" hidden="1">
      <c r="A92" s="11" t="s">
        <v>136</v>
      </c>
      <c r="B92" s="26" t="s">
        <v>137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>
        <f t="shared" si="3"/>
        <v>0</v>
      </c>
      <c r="P92" s="193"/>
      <c r="Q92" s="193"/>
    </row>
    <row r="93" spans="1:17" ht="30" hidden="1">
      <c r="A93" s="11" t="s">
        <v>365</v>
      </c>
      <c r="B93" s="26" t="s">
        <v>138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1">
        <f t="shared" si="3"/>
        <v>0</v>
      </c>
      <c r="P93" s="193"/>
      <c r="Q93" s="193"/>
    </row>
    <row r="94" spans="1:17" ht="15">
      <c r="A94" s="36" t="s">
        <v>332</v>
      </c>
      <c r="B94" s="39" t="s">
        <v>139</v>
      </c>
      <c r="C94" s="160"/>
      <c r="D94" s="160"/>
      <c r="E94" s="160"/>
      <c r="F94" s="160"/>
      <c r="G94" s="160">
        <v>200</v>
      </c>
      <c r="H94" s="160"/>
      <c r="I94" s="160"/>
      <c r="J94" s="160"/>
      <c r="K94" s="160"/>
      <c r="L94" s="160"/>
      <c r="M94" s="160"/>
      <c r="N94" s="160"/>
      <c r="O94" s="161">
        <f t="shared" si="3"/>
        <v>200</v>
      </c>
      <c r="P94" s="193"/>
      <c r="Q94" s="193"/>
    </row>
    <row r="95" spans="1:17" s="194" customFormat="1" ht="15.75">
      <c r="A95" s="205" t="s">
        <v>614</v>
      </c>
      <c r="B95" s="39"/>
      <c r="C95" s="161">
        <f>SUM(C80:C94)</f>
        <v>0</v>
      </c>
      <c r="D95" s="161">
        <f aca="true" t="shared" si="4" ref="D95:N95">SUM(D80:D94)</f>
        <v>0</v>
      </c>
      <c r="E95" s="161">
        <f t="shared" si="4"/>
        <v>0</v>
      </c>
      <c r="F95" s="161">
        <f t="shared" si="4"/>
        <v>0</v>
      </c>
      <c r="G95" s="161">
        <f t="shared" si="4"/>
        <v>200</v>
      </c>
      <c r="H95" s="161">
        <f t="shared" si="4"/>
        <v>0</v>
      </c>
      <c r="I95" s="161">
        <f t="shared" si="4"/>
        <v>0</v>
      </c>
      <c r="J95" s="161">
        <f t="shared" si="4"/>
        <v>300</v>
      </c>
      <c r="K95" s="161">
        <f t="shared" si="4"/>
        <v>21900</v>
      </c>
      <c r="L95" s="161">
        <f t="shared" si="4"/>
        <v>1947</v>
      </c>
      <c r="M95" s="161">
        <f t="shared" si="4"/>
        <v>0</v>
      </c>
      <c r="N95" s="161">
        <f t="shared" si="4"/>
        <v>0</v>
      </c>
      <c r="O95" s="161">
        <f>SUM(C95:N95)</f>
        <v>24347</v>
      </c>
      <c r="P95" s="157"/>
      <c r="Q95" s="157"/>
    </row>
    <row r="96" spans="1:17" ht="15.75">
      <c r="A96" s="206" t="s">
        <v>373</v>
      </c>
      <c r="B96" s="207" t="s">
        <v>140</v>
      </c>
      <c r="C96" s="208">
        <f>SUM(C72,C95)</f>
        <v>1935</v>
      </c>
      <c r="D96" s="208">
        <f aca="true" t="shared" si="5" ref="D96:N96">SUM(D72,D95)</f>
        <v>2029</v>
      </c>
      <c r="E96" s="208">
        <f t="shared" si="5"/>
        <v>3010</v>
      </c>
      <c r="F96" s="208">
        <f t="shared" si="5"/>
        <v>2643</v>
      </c>
      <c r="G96" s="161">
        <f t="shared" si="5"/>
        <v>2896</v>
      </c>
      <c r="H96" s="208">
        <f t="shared" si="5"/>
        <v>3057</v>
      </c>
      <c r="I96" s="208">
        <f t="shared" si="5"/>
        <v>2691</v>
      </c>
      <c r="J96" s="208">
        <f t="shared" si="5"/>
        <v>3044</v>
      </c>
      <c r="K96" s="208">
        <f t="shared" si="5"/>
        <v>24791</v>
      </c>
      <c r="L96" s="208">
        <f t="shared" si="5"/>
        <v>4790</v>
      </c>
      <c r="M96" s="208">
        <f t="shared" si="5"/>
        <v>2707</v>
      </c>
      <c r="N96" s="208">
        <f t="shared" si="5"/>
        <v>2856</v>
      </c>
      <c r="O96" s="208">
        <f>SUM(O72,O95)</f>
        <v>71038</v>
      </c>
      <c r="P96" s="193"/>
      <c r="Q96" s="193"/>
    </row>
    <row r="97" spans="1:17" ht="15" hidden="1">
      <c r="A97" s="209" t="s">
        <v>366</v>
      </c>
      <c r="B97" s="210" t="s">
        <v>141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1"/>
      <c r="P97" s="193"/>
      <c r="Q97" s="193"/>
    </row>
    <row r="98" spans="1:17" ht="30" hidden="1">
      <c r="A98" s="209" t="s">
        <v>142</v>
      </c>
      <c r="B98" s="210" t="s">
        <v>143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1"/>
      <c r="P98" s="193"/>
      <c r="Q98" s="193"/>
    </row>
    <row r="99" spans="1:17" ht="15" hidden="1">
      <c r="A99" s="209" t="s">
        <v>367</v>
      </c>
      <c r="B99" s="210" t="s">
        <v>144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1"/>
      <c r="P99" s="193"/>
      <c r="Q99" s="193"/>
    </row>
    <row r="100" spans="1:17" ht="15" hidden="1">
      <c r="A100" s="211" t="s">
        <v>337</v>
      </c>
      <c r="B100" s="212" t="s">
        <v>145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1"/>
      <c r="P100" s="193"/>
      <c r="Q100" s="193"/>
    </row>
    <row r="101" spans="1:17" ht="15" hidden="1">
      <c r="A101" s="213" t="s">
        <v>368</v>
      </c>
      <c r="B101" s="210" t="s">
        <v>146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1"/>
      <c r="P101" s="193"/>
      <c r="Q101" s="193"/>
    </row>
    <row r="102" spans="1:17" ht="15" hidden="1">
      <c r="A102" s="213" t="s">
        <v>340</v>
      </c>
      <c r="B102" s="210" t="s">
        <v>147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1"/>
      <c r="P102" s="193"/>
      <c r="Q102" s="193"/>
    </row>
    <row r="103" spans="1:17" ht="15" hidden="1">
      <c r="A103" s="209" t="s">
        <v>148</v>
      </c>
      <c r="B103" s="210" t="s">
        <v>149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1"/>
      <c r="P103" s="193"/>
      <c r="Q103" s="193"/>
    </row>
    <row r="104" spans="1:17" ht="15" hidden="1">
      <c r="A104" s="209" t="s">
        <v>369</v>
      </c>
      <c r="B104" s="210" t="s">
        <v>150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1"/>
      <c r="P104" s="193"/>
      <c r="Q104" s="193"/>
    </row>
    <row r="105" spans="1:17" ht="15" hidden="1">
      <c r="A105" s="214" t="s">
        <v>338</v>
      </c>
      <c r="B105" s="212" t="s">
        <v>151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1"/>
      <c r="P105" s="193"/>
      <c r="Q105" s="193"/>
    </row>
    <row r="106" spans="1:17" ht="15" hidden="1">
      <c r="A106" s="213" t="s">
        <v>152</v>
      </c>
      <c r="B106" s="210" t="s">
        <v>153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1"/>
      <c r="P106" s="193"/>
      <c r="Q106" s="193"/>
    </row>
    <row r="107" spans="1:17" ht="15" hidden="1">
      <c r="A107" s="213" t="s">
        <v>154</v>
      </c>
      <c r="B107" s="210" t="s">
        <v>155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1"/>
      <c r="P107" s="193"/>
      <c r="Q107" s="193"/>
    </row>
    <row r="108" spans="1:17" ht="15" hidden="1">
      <c r="A108" s="214" t="s">
        <v>156</v>
      </c>
      <c r="B108" s="212" t="s">
        <v>157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1"/>
      <c r="P108" s="193"/>
      <c r="Q108" s="193"/>
    </row>
    <row r="109" spans="1:17" ht="15" hidden="1">
      <c r="A109" s="213" t="s">
        <v>158</v>
      </c>
      <c r="B109" s="210" t="s">
        <v>159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1"/>
      <c r="P109" s="193"/>
      <c r="Q109" s="193"/>
    </row>
    <row r="110" spans="1:17" ht="15" hidden="1">
      <c r="A110" s="213" t="s">
        <v>160</v>
      </c>
      <c r="B110" s="210" t="s">
        <v>161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1"/>
      <c r="P110" s="193"/>
      <c r="Q110" s="193"/>
    </row>
    <row r="111" spans="1:17" ht="15" hidden="1">
      <c r="A111" s="213" t="s">
        <v>162</v>
      </c>
      <c r="B111" s="210" t="s">
        <v>163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1"/>
      <c r="P111" s="193"/>
      <c r="Q111" s="193"/>
    </row>
    <row r="112" spans="1:17" ht="15" hidden="1">
      <c r="A112" s="215" t="s">
        <v>339</v>
      </c>
      <c r="B112" s="216" t="s">
        <v>164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1"/>
      <c r="P112" s="193"/>
      <c r="Q112" s="193"/>
    </row>
    <row r="113" spans="1:17" ht="15" hidden="1">
      <c r="A113" s="213" t="s">
        <v>165</v>
      </c>
      <c r="B113" s="210" t="s">
        <v>166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1"/>
      <c r="P113" s="193"/>
      <c r="Q113" s="193"/>
    </row>
    <row r="114" spans="1:17" ht="15" hidden="1">
      <c r="A114" s="209" t="s">
        <v>167</v>
      </c>
      <c r="B114" s="210" t="s">
        <v>168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1"/>
      <c r="P114" s="193"/>
      <c r="Q114" s="193"/>
    </row>
    <row r="115" spans="1:17" ht="15" hidden="1">
      <c r="A115" s="213" t="s">
        <v>370</v>
      </c>
      <c r="B115" s="210" t="s">
        <v>169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1"/>
      <c r="P115" s="193"/>
      <c r="Q115" s="193"/>
    </row>
    <row r="116" spans="1:17" ht="15" hidden="1">
      <c r="A116" s="213" t="s">
        <v>341</v>
      </c>
      <c r="B116" s="210" t="s">
        <v>170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1"/>
      <c r="P116" s="193"/>
      <c r="Q116" s="193"/>
    </row>
    <row r="117" spans="1:17" ht="15" hidden="1">
      <c r="A117" s="215" t="s">
        <v>342</v>
      </c>
      <c r="B117" s="216" t="s">
        <v>171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1"/>
      <c r="P117" s="193"/>
      <c r="Q117" s="193"/>
    </row>
    <row r="118" spans="1:17" ht="15" hidden="1">
      <c r="A118" s="209" t="s">
        <v>172</v>
      </c>
      <c r="B118" s="210" t="s">
        <v>173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1"/>
      <c r="P118" s="193"/>
      <c r="Q118" s="193"/>
    </row>
    <row r="119" spans="1:17" ht="15.75">
      <c r="A119" s="217" t="s">
        <v>374</v>
      </c>
      <c r="B119" s="218" t="s">
        <v>174</v>
      </c>
      <c r="C119" s="161">
        <v>847</v>
      </c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>
        <f>SUM(C119:N119)</f>
        <v>847</v>
      </c>
      <c r="P119" s="193"/>
      <c r="Q119" s="193"/>
    </row>
    <row r="120" spans="1:17" ht="25.5" customHeight="1">
      <c r="A120" s="219" t="s">
        <v>406</v>
      </c>
      <c r="B120" s="220"/>
      <c r="C120" s="161">
        <f>SUM(C96,C119)</f>
        <v>2782</v>
      </c>
      <c r="D120" s="161">
        <f aca="true" t="shared" si="6" ref="D120:N120">SUM(D96,D119)</f>
        <v>2029</v>
      </c>
      <c r="E120" s="161">
        <f t="shared" si="6"/>
        <v>3010</v>
      </c>
      <c r="F120" s="161">
        <f t="shared" si="6"/>
        <v>2643</v>
      </c>
      <c r="G120" s="161">
        <f t="shared" si="6"/>
        <v>2896</v>
      </c>
      <c r="H120" s="161">
        <f t="shared" si="6"/>
        <v>3057</v>
      </c>
      <c r="I120" s="161">
        <f t="shared" si="6"/>
        <v>2691</v>
      </c>
      <c r="J120" s="161">
        <f t="shared" si="6"/>
        <v>3044</v>
      </c>
      <c r="K120" s="161">
        <f t="shared" si="6"/>
        <v>24791</v>
      </c>
      <c r="L120" s="161">
        <f t="shared" si="6"/>
        <v>4790</v>
      </c>
      <c r="M120" s="161">
        <f t="shared" si="6"/>
        <v>2707</v>
      </c>
      <c r="N120" s="161">
        <f t="shared" si="6"/>
        <v>2856</v>
      </c>
      <c r="O120" s="161">
        <f>SUM(O96,O119)</f>
        <v>71885</v>
      </c>
      <c r="P120" s="193"/>
      <c r="Q120" s="193"/>
    </row>
    <row r="121" spans="1:17" ht="25.5" hidden="1">
      <c r="A121" s="1" t="s">
        <v>11</v>
      </c>
      <c r="B121" s="2" t="s">
        <v>615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1"/>
      <c r="P121" s="193"/>
      <c r="Q121" s="193"/>
    </row>
    <row r="122" spans="1:17" ht="15" hidden="1">
      <c r="A122" s="27" t="s">
        <v>175</v>
      </c>
      <c r="B122" s="5" t="s">
        <v>176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1"/>
      <c r="P122" s="193"/>
      <c r="Q122" s="193"/>
    </row>
    <row r="123" spans="1:17" ht="30" hidden="1">
      <c r="A123" s="4" t="s">
        <v>177</v>
      </c>
      <c r="B123" s="5" t="s">
        <v>178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1"/>
      <c r="P123" s="193"/>
      <c r="Q123" s="193"/>
    </row>
    <row r="124" spans="1:17" ht="30" hidden="1">
      <c r="A124" s="4" t="s">
        <v>616</v>
      </c>
      <c r="B124" s="5" t="s">
        <v>179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1"/>
      <c r="P124" s="193"/>
      <c r="Q124" s="193"/>
    </row>
    <row r="125" spans="1:17" ht="30" hidden="1">
      <c r="A125" s="4" t="s">
        <v>180</v>
      </c>
      <c r="B125" s="5" t="s">
        <v>181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1"/>
      <c r="P125" s="193"/>
      <c r="Q125" s="193"/>
    </row>
    <row r="126" spans="1:17" ht="15" hidden="1">
      <c r="A126" s="4" t="s">
        <v>617</v>
      </c>
      <c r="B126" s="5" t="s">
        <v>182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1"/>
      <c r="P126" s="193"/>
      <c r="Q126" s="193"/>
    </row>
    <row r="127" spans="1:17" ht="15" hidden="1">
      <c r="A127" s="4" t="s">
        <v>618</v>
      </c>
      <c r="B127" s="5" t="s">
        <v>183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1"/>
      <c r="P127" s="193"/>
      <c r="Q127" s="193"/>
    </row>
    <row r="128" spans="1:17" ht="15">
      <c r="A128" s="6" t="s">
        <v>408</v>
      </c>
      <c r="B128" s="7" t="s">
        <v>184</v>
      </c>
      <c r="C128" s="328">
        <v>1759</v>
      </c>
      <c r="D128" s="328">
        <v>1759</v>
      </c>
      <c r="E128" s="328">
        <v>1759</v>
      </c>
      <c r="F128" s="328">
        <v>1759</v>
      </c>
      <c r="G128" s="328">
        <v>1759</v>
      </c>
      <c r="H128" s="328">
        <v>1759</v>
      </c>
      <c r="I128" s="328">
        <v>1759</v>
      </c>
      <c r="J128" s="328">
        <v>1760</v>
      </c>
      <c r="K128" s="328">
        <v>1760</v>
      </c>
      <c r="L128" s="328">
        <v>1760</v>
      </c>
      <c r="M128" s="328">
        <v>1760</v>
      </c>
      <c r="N128" s="328">
        <v>1760</v>
      </c>
      <c r="O128" s="161">
        <f aca="true" t="shared" si="7" ref="O128:O145">SUM(C128:N128)</f>
        <v>21113</v>
      </c>
      <c r="P128" s="193"/>
      <c r="Q128" s="193"/>
    </row>
    <row r="129" spans="1:17" ht="16.5" customHeight="1" hidden="1">
      <c r="A129" s="4" t="s">
        <v>185</v>
      </c>
      <c r="B129" s="5" t="s">
        <v>186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1">
        <f t="shared" si="7"/>
        <v>0</v>
      </c>
      <c r="P129" s="193"/>
      <c r="Q129" s="193"/>
    </row>
    <row r="130" spans="1:17" ht="30" hidden="1">
      <c r="A130" s="4" t="s">
        <v>187</v>
      </c>
      <c r="B130" s="5" t="s">
        <v>188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1">
        <f t="shared" si="7"/>
        <v>0</v>
      </c>
      <c r="P130" s="193"/>
      <c r="Q130" s="193"/>
    </row>
    <row r="131" spans="1:17" ht="30" hidden="1">
      <c r="A131" s="4" t="s">
        <v>375</v>
      </c>
      <c r="B131" s="5" t="s">
        <v>189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1">
        <f t="shared" si="7"/>
        <v>0</v>
      </c>
      <c r="P131" s="193"/>
      <c r="Q131" s="193"/>
    </row>
    <row r="132" spans="1:17" ht="30" hidden="1">
      <c r="A132" s="4" t="s">
        <v>376</v>
      </c>
      <c r="B132" s="5" t="s">
        <v>190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1">
        <f t="shared" si="7"/>
        <v>0</v>
      </c>
      <c r="P132" s="193"/>
      <c r="Q132" s="193"/>
    </row>
    <row r="133" spans="1:17" ht="30" hidden="1">
      <c r="A133" s="4" t="s">
        <v>590</v>
      </c>
      <c r="B133" s="5" t="s">
        <v>191</v>
      </c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1">
        <f t="shared" si="7"/>
        <v>0</v>
      </c>
      <c r="P133" s="193"/>
      <c r="Q133" s="193"/>
    </row>
    <row r="134" spans="1:17" ht="30">
      <c r="A134" s="33" t="s">
        <v>619</v>
      </c>
      <c r="B134" s="37" t="s">
        <v>191</v>
      </c>
      <c r="C134" s="160"/>
      <c r="D134" s="160"/>
      <c r="E134" s="160"/>
      <c r="F134" s="160">
        <v>138</v>
      </c>
      <c r="G134" s="160">
        <v>138</v>
      </c>
      <c r="H134" s="160">
        <v>138</v>
      </c>
      <c r="I134" s="160">
        <v>138</v>
      </c>
      <c r="J134" s="160">
        <v>138</v>
      </c>
      <c r="K134" s="160">
        <v>138</v>
      </c>
      <c r="L134" s="160">
        <v>138</v>
      </c>
      <c r="M134" s="160">
        <v>138</v>
      </c>
      <c r="N134" s="160">
        <v>643</v>
      </c>
      <c r="O134" s="161">
        <f t="shared" si="7"/>
        <v>1747</v>
      </c>
      <c r="P134" s="193"/>
      <c r="Q134" s="193"/>
    </row>
    <row r="135" spans="1:17" ht="15" hidden="1">
      <c r="A135" s="4" t="s">
        <v>380</v>
      </c>
      <c r="B135" s="5" t="s">
        <v>201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1">
        <f t="shared" si="7"/>
        <v>0</v>
      </c>
      <c r="P135" s="193"/>
      <c r="Q135" s="193"/>
    </row>
    <row r="136" spans="1:17" ht="15" hidden="1">
      <c r="A136" s="4" t="s">
        <v>381</v>
      </c>
      <c r="B136" s="5" t="s">
        <v>202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1">
        <f t="shared" si="7"/>
        <v>0</v>
      </c>
      <c r="P136" s="193"/>
      <c r="Q136" s="193"/>
    </row>
    <row r="137" spans="1:17" ht="15" hidden="1">
      <c r="A137" s="6" t="s">
        <v>411</v>
      </c>
      <c r="B137" s="7" t="s">
        <v>203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1">
        <f t="shared" si="7"/>
        <v>0</v>
      </c>
      <c r="P137" s="193"/>
      <c r="Q137" s="193"/>
    </row>
    <row r="138" spans="1:17" ht="15" hidden="1">
      <c r="A138" s="4" t="s">
        <v>382</v>
      </c>
      <c r="B138" s="5" t="s">
        <v>204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1">
        <f t="shared" si="7"/>
        <v>0</v>
      </c>
      <c r="P138" s="193"/>
      <c r="Q138" s="193"/>
    </row>
    <row r="139" spans="1:17" ht="15" hidden="1">
      <c r="A139" s="4" t="s">
        <v>383</v>
      </c>
      <c r="B139" s="5" t="s">
        <v>205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1">
        <f t="shared" si="7"/>
        <v>0</v>
      </c>
      <c r="P139" s="193"/>
      <c r="Q139" s="193"/>
    </row>
    <row r="140" spans="1:17" ht="15" hidden="1">
      <c r="A140" s="4" t="s">
        <v>384</v>
      </c>
      <c r="B140" s="5" t="s">
        <v>206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1">
        <f t="shared" si="7"/>
        <v>0</v>
      </c>
      <c r="P140" s="193"/>
      <c r="Q140" s="193"/>
    </row>
    <row r="141" spans="1:17" ht="15" hidden="1">
      <c r="A141" s="4" t="s">
        <v>385</v>
      </c>
      <c r="B141" s="5" t="s">
        <v>207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1">
        <f t="shared" si="7"/>
        <v>0</v>
      </c>
      <c r="P141" s="193"/>
      <c r="Q141" s="193"/>
    </row>
    <row r="142" spans="1:17" ht="15" hidden="1">
      <c r="A142" s="4" t="s">
        <v>620</v>
      </c>
      <c r="B142" s="5" t="s">
        <v>210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1">
        <f t="shared" si="7"/>
        <v>0</v>
      </c>
      <c r="P142" s="193"/>
      <c r="Q142" s="193"/>
    </row>
    <row r="143" spans="1:17" ht="15" hidden="1">
      <c r="A143" s="4" t="s">
        <v>621</v>
      </c>
      <c r="B143" s="5" t="s">
        <v>211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1">
        <f t="shared" si="7"/>
        <v>0</v>
      </c>
      <c r="P143" s="193"/>
      <c r="Q143" s="193"/>
    </row>
    <row r="144" spans="1:17" ht="15" hidden="1">
      <c r="A144" s="4" t="s">
        <v>386</v>
      </c>
      <c r="B144" s="5" t="s">
        <v>212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1">
        <f t="shared" si="7"/>
        <v>0</v>
      </c>
      <c r="P144" s="193"/>
      <c r="Q144" s="193"/>
    </row>
    <row r="145" spans="1:17" ht="15" hidden="1">
      <c r="A145" s="4" t="s">
        <v>387</v>
      </c>
      <c r="B145" s="5" t="s">
        <v>213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1">
        <f t="shared" si="7"/>
        <v>0</v>
      </c>
      <c r="P145" s="193"/>
      <c r="Q145" s="193"/>
    </row>
    <row r="146" spans="1:17" ht="15" hidden="1">
      <c r="A146" s="6" t="s">
        <v>412</v>
      </c>
      <c r="B146" s="7" t="s">
        <v>214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1"/>
      <c r="P146" s="193"/>
      <c r="Q146" s="193"/>
    </row>
    <row r="147" spans="1:17" ht="15" hidden="1">
      <c r="A147" s="4" t="s">
        <v>388</v>
      </c>
      <c r="B147" s="5" t="s">
        <v>215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1"/>
      <c r="P147" s="193"/>
      <c r="Q147" s="193"/>
    </row>
    <row r="148" spans="1:17" ht="15">
      <c r="A148" s="33" t="s">
        <v>413</v>
      </c>
      <c r="B148" s="37" t="s">
        <v>216</v>
      </c>
      <c r="C148" s="160"/>
      <c r="D148" s="160">
        <v>100</v>
      </c>
      <c r="E148" s="328">
        <v>2670</v>
      </c>
      <c r="F148" s="160">
        <v>460</v>
      </c>
      <c r="G148" s="160">
        <v>200</v>
      </c>
      <c r="H148" s="160">
        <v>100</v>
      </c>
      <c r="I148" s="160">
        <v>100</v>
      </c>
      <c r="J148" s="160">
        <v>100</v>
      </c>
      <c r="K148" s="328">
        <v>2670</v>
      </c>
      <c r="L148" s="160">
        <v>500</v>
      </c>
      <c r="M148" s="160"/>
      <c r="N148" s="160">
        <v>200</v>
      </c>
      <c r="O148" s="161">
        <f aca="true" t="shared" si="8" ref="O148:O163">SUM(C148:N148)</f>
        <v>7100</v>
      </c>
      <c r="P148" s="193"/>
      <c r="Q148" s="193"/>
    </row>
    <row r="149" spans="1:17" ht="15" hidden="1">
      <c r="A149" s="11" t="s">
        <v>217</v>
      </c>
      <c r="B149" s="5" t="s">
        <v>218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1">
        <f t="shared" si="8"/>
        <v>0</v>
      </c>
      <c r="P149" s="193"/>
      <c r="Q149" s="193"/>
    </row>
    <row r="150" spans="1:17" ht="15" hidden="1">
      <c r="A150" s="11" t="s">
        <v>389</v>
      </c>
      <c r="B150" s="5" t="s">
        <v>219</v>
      </c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1">
        <f t="shared" si="8"/>
        <v>0</v>
      </c>
      <c r="P150" s="193"/>
      <c r="Q150" s="193"/>
    </row>
    <row r="151" spans="1:17" ht="15" hidden="1">
      <c r="A151" s="11" t="s">
        <v>591</v>
      </c>
      <c r="B151" s="5" t="s">
        <v>220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1">
        <f t="shared" si="8"/>
        <v>0</v>
      </c>
      <c r="P151" s="193"/>
      <c r="Q151" s="193"/>
    </row>
    <row r="152" spans="1:17" ht="15" hidden="1">
      <c r="A152" s="11" t="s">
        <v>592</v>
      </c>
      <c r="B152" s="5" t="s">
        <v>221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1">
        <f t="shared" si="8"/>
        <v>0</v>
      </c>
      <c r="P152" s="193"/>
      <c r="Q152" s="193"/>
    </row>
    <row r="153" spans="1:17" ht="15" hidden="1">
      <c r="A153" s="11" t="s">
        <v>222</v>
      </c>
      <c r="B153" s="5" t="s">
        <v>223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1">
        <f t="shared" si="8"/>
        <v>0</v>
      </c>
      <c r="P153" s="193"/>
      <c r="Q153" s="193"/>
    </row>
    <row r="154" spans="1:17" ht="15" hidden="1">
      <c r="A154" s="11" t="s">
        <v>224</v>
      </c>
      <c r="B154" s="5" t="s">
        <v>225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1">
        <f t="shared" si="8"/>
        <v>0</v>
      </c>
      <c r="P154" s="193"/>
      <c r="Q154" s="193"/>
    </row>
    <row r="155" spans="1:17" ht="15" hidden="1">
      <c r="A155" s="11" t="s">
        <v>226</v>
      </c>
      <c r="B155" s="5" t="s">
        <v>227</v>
      </c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1">
        <f t="shared" si="8"/>
        <v>0</v>
      </c>
      <c r="P155" s="193"/>
      <c r="Q155" s="193"/>
    </row>
    <row r="156" spans="1:17" ht="15" hidden="1">
      <c r="A156" s="11" t="s">
        <v>390</v>
      </c>
      <c r="B156" s="5" t="s">
        <v>228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1">
        <f t="shared" si="8"/>
        <v>0</v>
      </c>
      <c r="P156" s="193"/>
      <c r="Q156" s="193"/>
    </row>
    <row r="157" spans="1:17" ht="15" hidden="1">
      <c r="A157" s="11" t="s">
        <v>391</v>
      </c>
      <c r="B157" s="5" t="s">
        <v>229</v>
      </c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1">
        <f t="shared" si="8"/>
        <v>0</v>
      </c>
      <c r="P157" s="193"/>
      <c r="Q157" s="193"/>
    </row>
    <row r="158" spans="1:17" ht="15" hidden="1">
      <c r="A158" s="11" t="s">
        <v>392</v>
      </c>
      <c r="B158" s="5" t="s">
        <v>230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1">
        <f t="shared" si="8"/>
        <v>0</v>
      </c>
      <c r="P158" s="193"/>
      <c r="Q158" s="193"/>
    </row>
    <row r="159" spans="1:17" ht="15">
      <c r="A159" s="36" t="s">
        <v>414</v>
      </c>
      <c r="B159" s="37" t="s">
        <v>231</v>
      </c>
      <c r="C159" s="160">
        <v>203</v>
      </c>
      <c r="D159" s="160">
        <v>203</v>
      </c>
      <c r="E159" s="160">
        <v>203</v>
      </c>
      <c r="F159" s="160">
        <v>203</v>
      </c>
      <c r="G159" s="160">
        <v>203</v>
      </c>
      <c r="H159" s="160">
        <v>202</v>
      </c>
      <c r="I159" s="160">
        <v>202</v>
      </c>
      <c r="J159" s="160">
        <v>203</v>
      </c>
      <c r="K159" s="160">
        <v>203</v>
      </c>
      <c r="L159" s="328">
        <v>1938</v>
      </c>
      <c r="M159" s="328">
        <v>2291</v>
      </c>
      <c r="N159" s="160">
        <v>202</v>
      </c>
      <c r="O159" s="161">
        <f t="shared" si="8"/>
        <v>6256</v>
      </c>
      <c r="P159" s="193"/>
      <c r="Q159" s="193"/>
    </row>
    <row r="160" spans="1:17" ht="30" hidden="1">
      <c r="A160" s="11" t="s">
        <v>240</v>
      </c>
      <c r="B160" s="5" t="s">
        <v>241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1">
        <f t="shared" si="8"/>
        <v>0</v>
      </c>
      <c r="P160" s="193"/>
      <c r="Q160" s="193"/>
    </row>
    <row r="161" spans="1:17" ht="30" hidden="1">
      <c r="A161" s="4" t="s">
        <v>396</v>
      </c>
      <c r="B161" s="5" t="s">
        <v>242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1">
        <f t="shared" si="8"/>
        <v>0</v>
      </c>
      <c r="P161" s="193"/>
      <c r="Q161" s="193"/>
    </row>
    <row r="162" spans="1:17" ht="15" hidden="1">
      <c r="A162" s="11" t="s">
        <v>397</v>
      </c>
      <c r="B162" s="5" t="s">
        <v>243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1">
        <f t="shared" si="8"/>
        <v>0</v>
      </c>
      <c r="P162" s="193"/>
      <c r="Q162" s="193"/>
    </row>
    <row r="163" spans="1:17" ht="15">
      <c r="A163" s="33" t="s">
        <v>416</v>
      </c>
      <c r="B163" s="37" t="s">
        <v>244</v>
      </c>
      <c r="C163" s="160"/>
      <c r="D163" s="160">
        <v>0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1">
        <f t="shared" si="8"/>
        <v>0</v>
      </c>
      <c r="P163" s="193"/>
      <c r="Q163" s="193"/>
    </row>
    <row r="164" spans="1:17" ht="15.75">
      <c r="A164" s="205" t="s">
        <v>622</v>
      </c>
      <c r="B164" s="221"/>
      <c r="C164" s="161">
        <f aca="true" t="shared" si="9" ref="C164:O164">SUM(C128:C163)</f>
        <v>1962</v>
      </c>
      <c r="D164" s="161">
        <f t="shared" si="9"/>
        <v>2062</v>
      </c>
      <c r="E164" s="161">
        <f t="shared" si="9"/>
        <v>4632</v>
      </c>
      <c r="F164" s="161">
        <f t="shared" si="9"/>
        <v>2560</v>
      </c>
      <c r="G164" s="161">
        <f t="shared" si="9"/>
        <v>2300</v>
      </c>
      <c r="H164" s="161">
        <f t="shared" si="9"/>
        <v>2199</v>
      </c>
      <c r="I164" s="161">
        <f t="shared" si="9"/>
        <v>2199</v>
      </c>
      <c r="J164" s="161">
        <f t="shared" si="9"/>
        <v>2201</v>
      </c>
      <c r="K164" s="161">
        <f t="shared" si="9"/>
        <v>4771</v>
      </c>
      <c r="L164" s="161">
        <f t="shared" si="9"/>
        <v>4336</v>
      </c>
      <c r="M164" s="161">
        <f t="shared" si="9"/>
        <v>4189</v>
      </c>
      <c r="N164" s="161">
        <f t="shared" si="9"/>
        <v>2805</v>
      </c>
      <c r="O164" s="161">
        <f t="shared" si="9"/>
        <v>36216</v>
      </c>
      <c r="P164" s="193"/>
      <c r="Q164" s="193"/>
    </row>
    <row r="165" spans="1:17" ht="15" hidden="1">
      <c r="A165" s="4" t="s">
        <v>193</v>
      </c>
      <c r="B165" s="5" t="s">
        <v>194</v>
      </c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1">
        <f>SUM(O129:O164)</f>
        <v>51319</v>
      </c>
      <c r="P165" s="193"/>
      <c r="Q165" s="193"/>
    </row>
    <row r="166" spans="1:17" ht="30" hidden="1">
      <c r="A166" s="4" t="s">
        <v>195</v>
      </c>
      <c r="B166" s="5" t="s">
        <v>196</v>
      </c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1">
        <f>SUM(O130:O165)</f>
        <v>102638</v>
      </c>
      <c r="P166" s="193"/>
      <c r="Q166" s="193"/>
    </row>
    <row r="167" spans="1:17" ht="30" hidden="1">
      <c r="A167" s="4" t="s">
        <v>377</v>
      </c>
      <c r="B167" s="5" t="s">
        <v>197</v>
      </c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1">
        <f>SUM(O131:O166)</f>
        <v>205276</v>
      </c>
      <c r="P167" s="193"/>
      <c r="Q167" s="193"/>
    </row>
    <row r="168" spans="1:17" ht="30" hidden="1">
      <c r="A168" s="4" t="s">
        <v>378</v>
      </c>
      <c r="B168" s="5" t="s">
        <v>198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1">
        <f>SUM(O132:O167)</f>
        <v>410552</v>
      </c>
      <c r="P168" s="193"/>
      <c r="Q168" s="193"/>
    </row>
    <row r="169" spans="1:17" ht="30" hidden="1">
      <c r="A169" s="4" t="s">
        <v>379</v>
      </c>
      <c r="B169" s="5" t="s">
        <v>199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1">
        <f>SUM(O133:O168)</f>
        <v>821104</v>
      </c>
      <c r="P169" s="193"/>
      <c r="Q169" s="193"/>
    </row>
    <row r="170" spans="1:17" ht="30">
      <c r="A170" s="33" t="s">
        <v>410</v>
      </c>
      <c r="B170" s="37" t="s">
        <v>200</v>
      </c>
      <c r="C170" s="160"/>
      <c r="D170" s="160">
        <v>0</v>
      </c>
      <c r="E170" s="160"/>
      <c r="F170" s="160"/>
      <c r="G170" s="160">
        <v>0</v>
      </c>
      <c r="H170" s="160"/>
      <c r="I170" s="160"/>
      <c r="J170" s="160"/>
      <c r="K170" s="328"/>
      <c r="L170" s="328"/>
      <c r="M170" s="328">
        <v>17000</v>
      </c>
      <c r="N170" s="160"/>
      <c r="O170" s="161">
        <f>SUM(C170:N170)</f>
        <v>17000</v>
      </c>
      <c r="P170" s="193"/>
      <c r="Q170" s="193"/>
    </row>
    <row r="171" spans="1:17" ht="15" hidden="1">
      <c r="A171" s="11" t="s">
        <v>393</v>
      </c>
      <c r="B171" s="5" t="s">
        <v>232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1">
        <f aca="true" t="shared" si="10" ref="O171:O180">SUM(C171:N171)</f>
        <v>0</v>
      </c>
      <c r="P171" s="193"/>
      <c r="Q171" s="193"/>
    </row>
    <row r="172" spans="1:17" ht="15" hidden="1">
      <c r="A172" s="11" t="s">
        <v>394</v>
      </c>
      <c r="B172" s="5" t="s">
        <v>233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1">
        <f t="shared" si="10"/>
        <v>0</v>
      </c>
      <c r="P172" s="193"/>
      <c r="Q172" s="193"/>
    </row>
    <row r="173" spans="1:17" ht="15" hidden="1">
      <c r="A173" s="11" t="s">
        <v>234</v>
      </c>
      <c r="B173" s="5" t="s">
        <v>235</v>
      </c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1">
        <f t="shared" si="10"/>
        <v>0</v>
      </c>
      <c r="P173" s="193"/>
      <c r="Q173" s="193"/>
    </row>
    <row r="174" spans="1:17" ht="15" hidden="1">
      <c r="A174" s="11" t="s">
        <v>395</v>
      </c>
      <c r="B174" s="5" t="s">
        <v>236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1">
        <f t="shared" si="10"/>
        <v>0</v>
      </c>
      <c r="P174" s="193"/>
      <c r="Q174" s="193"/>
    </row>
    <row r="175" spans="1:17" ht="15" hidden="1">
      <c r="A175" s="11" t="s">
        <v>237</v>
      </c>
      <c r="B175" s="5" t="s">
        <v>238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1">
        <f t="shared" si="10"/>
        <v>0</v>
      </c>
      <c r="P175" s="193"/>
      <c r="Q175" s="193"/>
    </row>
    <row r="176" spans="1:17" ht="15">
      <c r="A176" s="33" t="s">
        <v>415</v>
      </c>
      <c r="B176" s="37" t="s">
        <v>239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1">
        <f t="shared" si="10"/>
        <v>0</v>
      </c>
      <c r="P176" s="193"/>
      <c r="Q176" s="193"/>
    </row>
    <row r="177" spans="1:17" ht="30" hidden="1">
      <c r="A177" s="11" t="s">
        <v>245</v>
      </c>
      <c r="B177" s="5" t="s">
        <v>246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1">
        <f t="shared" si="10"/>
        <v>0</v>
      </c>
      <c r="P177" s="193"/>
      <c r="Q177" s="193"/>
    </row>
    <row r="178" spans="1:17" ht="30" hidden="1">
      <c r="A178" s="4" t="s">
        <v>398</v>
      </c>
      <c r="B178" s="5" t="s">
        <v>247</v>
      </c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1">
        <f t="shared" si="10"/>
        <v>0</v>
      </c>
      <c r="P178" s="193"/>
      <c r="Q178" s="193"/>
    </row>
    <row r="179" spans="1:17" ht="15" hidden="1">
      <c r="A179" s="11" t="s">
        <v>399</v>
      </c>
      <c r="B179" s="5" t="s">
        <v>248</v>
      </c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1">
        <f t="shared" si="10"/>
        <v>0</v>
      </c>
      <c r="P179" s="193"/>
      <c r="Q179" s="193"/>
    </row>
    <row r="180" spans="1:17" ht="15">
      <c r="A180" s="33" t="s">
        <v>418</v>
      </c>
      <c r="B180" s="37" t="s">
        <v>249</v>
      </c>
      <c r="C180" s="160"/>
      <c r="D180" s="160"/>
      <c r="E180" s="328">
        <v>1300</v>
      </c>
      <c r="F180" s="160">
        <v>7</v>
      </c>
      <c r="G180" s="160"/>
      <c r="H180" s="160"/>
      <c r="I180" s="160"/>
      <c r="J180" s="160"/>
      <c r="K180" s="160"/>
      <c r="L180" s="160">
        <v>6</v>
      </c>
      <c r="M180" s="160"/>
      <c r="N180" s="160"/>
      <c r="O180" s="161">
        <f t="shared" si="10"/>
        <v>1313</v>
      </c>
      <c r="P180" s="193"/>
      <c r="Q180" s="193"/>
    </row>
    <row r="181" spans="1:17" ht="15.75">
      <c r="A181" s="205" t="s">
        <v>594</v>
      </c>
      <c r="B181" s="221"/>
      <c r="C181" s="161">
        <f>SUM(C170:C180)</f>
        <v>0</v>
      </c>
      <c r="D181" s="161">
        <f aca="true" t="shared" si="11" ref="D181:O181">SUM(D170:D180)</f>
        <v>0</v>
      </c>
      <c r="E181" s="161">
        <f t="shared" si="11"/>
        <v>1300</v>
      </c>
      <c r="F181" s="161">
        <f t="shared" si="11"/>
        <v>7</v>
      </c>
      <c r="G181" s="161">
        <f t="shared" si="11"/>
        <v>0</v>
      </c>
      <c r="H181" s="161">
        <f t="shared" si="11"/>
        <v>0</v>
      </c>
      <c r="I181" s="161">
        <f t="shared" si="11"/>
        <v>0</v>
      </c>
      <c r="J181" s="161">
        <f t="shared" si="11"/>
        <v>0</v>
      </c>
      <c r="K181" s="161">
        <f t="shared" si="11"/>
        <v>0</v>
      </c>
      <c r="L181" s="161">
        <f t="shared" si="11"/>
        <v>6</v>
      </c>
      <c r="M181" s="161">
        <f t="shared" si="11"/>
        <v>17000</v>
      </c>
      <c r="N181" s="161">
        <f t="shared" si="11"/>
        <v>0</v>
      </c>
      <c r="O181" s="161">
        <f t="shared" si="11"/>
        <v>18313</v>
      </c>
      <c r="P181" s="193"/>
      <c r="Q181" s="193"/>
    </row>
    <row r="182" spans="1:17" ht="15.75">
      <c r="A182" s="222" t="s">
        <v>417</v>
      </c>
      <c r="B182" s="206" t="s">
        <v>250</v>
      </c>
      <c r="C182" s="161">
        <f>SUM(C164,C181)</f>
        <v>1962</v>
      </c>
      <c r="D182" s="161">
        <f aca="true" t="shared" si="12" ref="D182:O182">SUM(D164,D181)</f>
        <v>2062</v>
      </c>
      <c r="E182" s="161">
        <f t="shared" si="12"/>
        <v>5932</v>
      </c>
      <c r="F182" s="161">
        <f t="shared" si="12"/>
        <v>2567</v>
      </c>
      <c r="G182" s="161">
        <f t="shared" si="12"/>
        <v>2300</v>
      </c>
      <c r="H182" s="161">
        <f t="shared" si="12"/>
        <v>2199</v>
      </c>
      <c r="I182" s="161">
        <f t="shared" si="12"/>
        <v>2199</v>
      </c>
      <c r="J182" s="161">
        <f t="shared" si="12"/>
        <v>2201</v>
      </c>
      <c r="K182" s="161">
        <f t="shared" si="12"/>
        <v>4771</v>
      </c>
      <c r="L182" s="161">
        <f t="shared" si="12"/>
        <v>4342</v>
      </c>
      <c r="M182" s="161">
        <f t="shared" si="12"/>
        <v>21189</v>
      </c>
      <c r="N182" s="161">
        <f t="shared" si="12"/>
        <v>2805</v>
      </c>
      <c r="O182" s="161">
        <f t="shared" si="12"/>
        <v>54529</v>
      </c>
      <c r="P182" s="193"/>
      <c r="Q182" s="193"/>
    </row>
    <row r="183" spans="1:17" ht="15.75">
      <c r="A183" s="223" t="s">
        <v>492</v>
      </c>
      <c r="B183" s="224"/>
      <c r="C183" s="160">
        <f>SUM(C164-C72)</f>
        <v>27</v>
      </c>
      <c r="D183" s="160">
        <f aca="true" t="shared" si="13" ref="D183:O183">SUM(D164-D72)</f>
        <v>33</v>
      </c>
      <c r="E183" s="160">
        <f t="shared" si="13"/>
        <v>1622</v>
      </c>
      <c r="F183" s="160">
        <f t="shared" si="13"/>
        <v>-83</v>
      </c>
      <c r="G183" s="160">
        <f t="shared" si="13"/>
        <v>-396</v>
      </c>
      <c r="H183" s="160">
        <f t="shared" si="13"/>
        <v>-858</v>
      </c>
      <c r="I183" s="160">
        <f t="shared" si="13"/>
        <v>-492</v>
      </c>
      <c r="J183" s="160">
        <f t="shared" si="13"/>
        <v>-543</v>
      </c>
      <c r="K183" s="160">
        <f t="shared" si="13"/>
        <v>1880</v>
      </c>
      <c r="L183" s="160">
        <f t="shared" si="13"/>
        <v>1493</v>
      </c>
      <c r="M183" s="160">
        <f t="shared" si="13"/>
        <v>1482</v>
      </c>
      <c r="N183" s="160">
        <f t="shared" si="13"/>
        <v>-51</v>
      </c>
      <c r="O183" s="160">
        <f t="shared" si="13"/>
        <v>-10475</v>
      </c>
      <c r="P183" s="193"/>
      <c r="Q183" s="193"/>
    </row>
    <row r="184" spans="1:17" ht="15.75">
      <c r="A184" s="223" t="s">
        <v>493</v>
      </c>
      <c r="B184" s="224"/>
      <c r="C184" s="160">
        <f>SUM(C181-C95)</f>
        <v>0</v>
      </c>
      <c r="D184" s="160">
        <f aca="true" t="shared" si="14" ref="D184:O184">SUM(D181-D95)</f>
        <v>0</v>
      </c>
      <c r="E184" s="160">
        <f t="shared" si="14"/>
        <v>1300</v>
      </c>
      <c r="F184" s="160">
        <f t="shared" si="14"/>
        <v>7</v>
      </c>
      <c r="G184" s="160">
        <f t="shared" si="14"/>
        <v>-200</v>
      </c>
      <c r="H184" s="160">
        <f t="shared" si="14"/>
        <v>0</v>
      </c>
      <c r="I184" s="160">
        <f t="shared" si="14"/>
        <v>0</v>
      </c>
      <c r="J184" s="160">
        <f t="shared" si="14"/>
        <v>-300</v>
      </c>
      <c r="K184" s="160">
        <f t="shared" si="14"/>
        <v>-21900</v>
      </c>
      <c r="L184" s="160">
        <f t="shared" si="14"/>
        <v>-1941</v>
      </c>
      <c r="M184" s="160">
        <f t="shared" si="14"/>
        <v>17000</v>
      </c>
      <c r="N184" s="160">
        <f t="shared" si="14"/>
        <v>0</v>
      </c>
      <c r="O184" s="160">
        <f t="shared" si="14"/>
        <v>-6034</v>
      </c>
      <c r="P184" s="193"/>
      <c r="Q184" s="193"/>
    </row>
    <row r="185" spans="1:17" ht="15" hidden="1">
      <c r="A185" s="31" t="s">
        <v>400</v>
      </c>
      <c r="B185" s="4" t="s">
        <v>251</v>
      </c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1"/>
      <c r="P185" s="193"/>
      <c r="Q185" s="193"/>
    </row>
    <row r="186" spans="1:17" ht="30" hidden="1">
      <c r="A186" s="11" t="s">
        <v>252</v>
      </c>
      <c r="B186" s="4" t="s">
        <v>253</v>
      </c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1"/>
      <c r="P186" s="193"/>
      <c r="Q186" s="193"/>
    </row>
    <row r="187" spans="1:17" ht="15" hidden="1">
      <c r="A187" s="31" t="s">
        <v>401</v>
      </c>
      <c r="B187" s="4" t="s">
        <v>254</v>
      </c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1"/>
      <c r="P187" s="193"/>
      <c r="Q187" s="193"/>
    </row>
    <row r="188" spans="1:17" ht="15">
      <c r="A188" s="13" t="s">
        <v>419</v>
      </c>
      <c r="B188" s="6" t="s">
        <v>255</v>
      </c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1"/>
      <c r="P188" s="193"/>
      <c r="Q188" s="193"/>
    </row>
    <row r="189" spans="1:17" ht="15" hidden="1">
      <c r="A189" s="11" t="s">
        <v>402</v>
      </c>
      <c r="B189" s="4" t="s">
        <v>256</v>
      </c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1"/>
      <c r="P189" s="193"/>
      <c r="Q189" s="193"/>
    </row>
    <row r="190" spans="1:17" ht="15" hidden="1">
      <c r="A190" s="31" t="s">
        <v>257</v>
      </c>
      <c r="B190" s="4" t="s">
        <v>258</v>
      </c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1"/>
      <c r="P190" s="193"/>
      <c r="Q190" s="193"/>
    </row>
    <row r="191" spans="1:17" ht="30" hidden="1">
      <c r="A191" s="11" t="s">
        <v>403</v>
      </c>
      <c r="B191" s="4" t="s">
        <v>259</v>
      </c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1"/>
      <c r="P191" s="193"/>
      <c r="Q191" s="193"/>
    </row>
    <row r="192" spans="1:17" ht="15" hidden="1">
      <c r="A192" s="31" t="s">
        <v>260</v>
      </c>
      <c r="B192" s="4" t="s">
        <v>261</v>
      </c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1"/>
      <c r="P192" s="193"/>
      <c r="Q192" s="193"/>
    </row>
    <row r="193" spans="1:17" ht="15">
      <c r="A193" s="12" t="s">
        <v>420</v>
      </c>
      <c r="B193" s="6" t="s">
        <v>262</v>
      </c>
      <c r="C193" s="160"/>
      <c r="D193" s="160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93"/>
      <c r="Q193" s="193"/>
    </row>
    <row r="194" spans="1:17" ht="30">
      <c r="A194" s="4" t="s">
        <v>490</v>
      </c>
      <c r="B194" s="4" t="s">
        <v>263</v>
      </c>
      <c r="C194" s="160"/>
      <c r="D194" s="160"/>
      <c r="E194" s="160"/>
      <c r="F194" s="160"/>
      <c r="G194" s="160"/>
      <c r="H194" s="225"/>
      <c r="I194" s="160"/>
      <c r="J194" s="160"/>
      <c r="K194" s="160"/>
      <c r="L194" s="160"/>
      <c r="M194" s="160"/>
      <c r="N194" s="160"/>
      <c r="O194" s="160"/>
      <c r="P194" s="193"/>
      <c r="Q194" s="193"/>
    </row>
    <row r="195" spans="1:17" ht="30">
      <c r="A195" s="4" t="s">
        <v>491</v>
      </c>
      <c r="B195" s="4" t="s">
        <v>263</v>
      </c>
      <c r="C195" s="160"/>
      <c r="D195" s="160"/>
      <c r="E195" s="160"/>
      <c r="F195" s="160"/>
      <c r="G195" s="160"/>
      <c r="H195" s="160"/>
      <c r="I195" s="160"/>
      <c r="J195" s="160"/>
      <c r="K195" s="328">
        <v>17356</v>
      </c>
      <c r="L195" s="160"/>
      <c r="M195" s="160"/>
      <c r="N195" s="160"/>
      <c r="O195" s="160">
        <f>SUM(C195:N195)</f>
        <v>17356</v>
      </c>
      <c r="P195" s="193"/>
      <c r="Q195" s="193"/>
    </row>
    <row r="196" spans="1:17" ht="30" hidden="1">
      <c r="A196" s="4" t="s">
        <v>488</v>
      </c>
      <c r="B196" s="4" t="s">
        <v>264</v>
      </c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>
        <f>SUM(C196:N196)</f>
        <v>0</v>
      </c>
      <c r="P196" s="193"/>
      <c r="Q196" s="193"/>
    </row>
    <row r="197" spans="1:17" ht="30" hidden="1">
      <c r="A197" s="4" t="s">
        <v>489</v>
      </c>
      <c r="B197" s="4" t="s">
        <v>264</v>
      </c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1"/>
      <c r="P197" s="193"/>
      <c r="Q197" s="193"/>
    </row>
    <row r="198" spans="1:17" ht="15">
      <c r="A198" s="6" t="s">
        <v>421</v>
      </c>
      <c r="B198" s="6" t="s">
        <v>265</v>
      </c>
      <c r="C198" s="161">
        <f>SUM(C194:C197)</f>
        <v>0</v>
      </c>
      <c r="D198" s="161">
        <f aca="true" t="shared" si="15" ref="D198:O198">SUM(D194:D197)</f>
        <v>0</v>
      </c>
      <c r="E198" s="161">
        <f t="shared" si="15"/>
        <v>0</v>
      </c>
      <c r="F198" s="161">
        <f t="shared" si="15"/>
        <v>0</v>
      </c>
      <c r="G198" s="161">
        <f t="shared" si="15"/>
        <v>0</v>
      </c>
      <c r="H198" s="161">
        <f t="shared" si="15"/>
        <v>0</v>
      </c>
      <c r="I198" s="161">
        <f t="shared" si="15"/>
        <v>0</v>
      </c>
      <c r="J198" s="161">
        <f t="shared" si="15"/>
        <v>0</v>
      </c>
      <c r="K198" s="161">
        <f t="shared" si="15"/>
        <v>17356</v>
      </c>
      <c r="L198" s="161">
        <f t="shared" si="15"/>
        <v>0</v>
      </c>
      <c r="M198" s="161">
        <f t="shared" si="15"/>
        <v>0</v>
      </c>
      <c r="N198" s="161">
        <f t="shared" si="15"/>
        <v>0</v>
      </c>
      <c r="O198" s="161">
        <f t="shared" si="15"/>
        <v>17356</v>
      </c>
      <c r="P198" s="193"/>
      <c r="Q198" s="193"/>
    </row>
    <row r="199" spans="1:17" ht="15" hidden="1">
      <c r="A199" s="31" t="s">
        <v>266</v>
      </c>
      <c r="B199" s="4" t="s">
        <v>267</v>
      </c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1"/>
      <c r="P199" s="193"/>
      <c r="Q199" s="193"/>
    </row>
    <row r="200" spans="1:17" ht="15" hidden="1">
      <c r="A200" s="31" t="s">
        <v>268</v>
      </c>
      <c r="B200" s="4" t="s">
        <v>269</v>
      </c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1"/>
      <c r="P200" s="193"/>
      <c r="Q200" s="193"/>
    </row>
    <row r="201" spans="1:17" ht="15" hidden="1">
      <c r="A201" s="31" t="s">
        <v>270</v>
      </c>
      <c r="B201" s="4" t="s">
        <v>271</v>
      </c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1"/>
      <c r="P201" s="193"/>
      <c r="Q201" s="193"/>
    </row>
    <row r="202" spans="1:17" ht="15" hidden="1">
      <c r="A202" s="31" t="s">
        <v>272</v>
      </c>
      <c r="B202" s="4" t="s">
        <v>273</v>
      </c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226"/>
      <c r="P202" s="193"/>
      <c r="Q202" s="193"/>
    </row>
    <row r="203" spans="1:17" ht="15" hidden="1">
      <c r="A203" s="11" t="s">
        <v>404</v>
      </c>
      <c r="B203" s="4" t="s">
        <v>274</v>
      </c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226"/>
      <c r="P203" s="193"/>
      <c r="Q203" s="193"/>
    </row>
    <row r="204" spans="1:17" ht="15" hidden="1">
      <c r="A204" s="13" t="s">
        <v>422</v>
      </c>
      <c r="B204" s="6" t="s">
        <v>275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226"/>
      <c r="P204" s="193"/>
      <c r="Q204" s="193"/>
    </row>
    <row r="205" spans="1:17" ht="15" hidden="1">
      <c r="A205" s="11" t="s">
        <v>276</v>
      </c>
      <c r="B205" s="4" t="s">
        <v>277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7"/>
      <c r="P205" s="193"/>
      <c r="Q205" s="193"/>
    </row>
    <row r="206" spans="1:17" ht="15" hidden="1">
      <c r="A206" s="11" t="s">
        <v>278</v>
      </c>
      <c r="B206" s="4" t="s">
        <v>279</v>
      </c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7"/>
      <c r="P206" s="193"/>
      <c r="Q206" s="193"/>
    </row>
    <row r="207" spans="1:17" ht="15" hidden="1">
      <c r="A207" s="31" t="s">
        <v>280</v>
      </c>
      <c r="B207" s="4" t="s">
        <v>281</v>
      </c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7"/>
      <c r="P207" s="193"/>
      <c r="Q207" s="193"/>
    </row>
    <row r="208" spans="1:17" ht="15" hidden="1">
      <c r="A208" s="31" t="s">
        <v>405</v>
      </c>
      <c r="B208" s="4" t="s">
        <v>282</v>
      </c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227"/>
      <c r="P208" s="193"/>
      <c r="Q208" s="193"/>
    </row>
    <row r="209" spans="1:17" ht="17.25" customHeight="1" hidden="1">
      <c r="A209" s="12" t="s">
        <v>423</v>
      </c>
      <c r="B209" s="6" t="s">
        <v>283</v>
      </c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7"/>
      <c r="P209" s="193"/>
      <c r="Q209" s="193"/>
    </row>
    <row r="210" spans="1:17" ht="21" customHeight="1" hidden="1">
      <c r="A210" s="13" t="s">
        <v>284</v>
      </c>
      <c r="B210" s="6" t="s">
        <v>285</v>
      </c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7"/>
      <c r="P210" s="193"/>
      <c r="Q210" s="193"/>
    </row>
    <row r="211" spans="1:17" ht="15.75">
      <c r="A211" s="228" t="s">
        <v>424</v>
      </c>
      <c r="B211" s="229" t="s">
        <v>286</v>
      </c>
      <c r="C211" s="160">
        <f>SUM(C198,C193,C204,)</f>
        <v>0</v>
      </c>
      <c r="D211" s="160">
        <f aca="true" t="shared" si="16" ref="D211:O211">SUM(D198,D193,D204,)</f>
        <v>0</v>
      </c>
      <c r="E211" s="160">
        <f t="shared" si="16"/>
        <v>0</v>
      </c>
      <c r="F211" s="160">
        <f t="shared" si="16"/>
        <v>0</v>
      </c>
      <c r="G211" s="160">
        <f t="shared" si="16"/>
        <v>0</v>
      </c>
      <c r="H211" s="160">
        <f t="shared" si="16"/>
        <v>0</v>
      </c>
      <c r="I211" s="160">
        <f t="shared" si="16"/>
        <v>0</v>
      </c>
      <c r="J211" s="160">
        <f t="shared" si="16"/>
        <v>0</v>
      </c>
      <c r="K211" s="160">
        <f t="shared" si="16"/>
        <v>17356</v>
      </c>
      <c r="L211" s="160">
        <f t="shared" si="16"/>
        <v>0</v>
      </c>
      <c r="M211" s="160">
        <f t="shared" si="16"/>
        <v>0</v>
      </c>
      <c r="N211" s="160">
        <f t="shared" si="16"/>
        <v>0</v>
      </c>
      <c r="O211" s="160">
        <f t="shared" si="16"/>
        <v>17356</v>
      </c>
      <c r="P211" s="193"/>
      <c r="Q211" s="193"/>
    </row>
    <row r="212" spans="1:17" ht="23.25" customHeight="1">
      <c r="A212" s="219" t="s">
        <v>407</v>
      </c>
      <c r="B212" s="220"/>
      <c r="C212" s="161">
        <f>SUM(C182,C211,)</f>
        <v>1962</v>
      </c>
      <c r="D212" s="161">
        <f aca="true" t="shared" si="17" ref="D212:N212">SUM(D182,D211,)</f>
        <v>2062</v>
      </c>
      <c r="E212" s="161">
        <f t="shared" si="17"/>
        <v>5932</v>
      </c>
      <c r="F212" s="161">
        <f t="shared" si="17"/>
        <v>2567</v>
      </c>
      <c r="G212" s="161">
        <f t="shared" si="17"/>
        <v>2300</v>
      </c>
      <c r="H212" s="161">
        <f t="shared" si="17"/>
        <v>2199</v>
      </c>
      <c r="I212" s="161">
        <f t="shared" si="17"/>
        <v>2199</v>
      </c>
      <c r="J212" s="161">
        <f t="shared" si="17"/>
        <v>2201</v>
      </c>
      <c r="K212" s="161">
        <f t="shared" si="17"/>
        <v>22127</v>
      </c>
      <c r="L212" s="161">
        <f t="shared" si="17"/>
        <v>4342</v>
      </c>
      <c r="M212" s="161">
        <f t="shared" si="17"/>
        <v>21189</v>
      </c>
      <c r="N212" s="161">
        <f t="shared" si="17"/>
        <v>2805</v>
      </c>
      <c r="O212" s="161">
        <f>SUM(O182,O211,)</f>
        <v>71885</v>
      </c>
      <c r="P212" s="193"/>
      <c r="Q212" s="193"/>
    </row>
    <row r="213" spans="2:17" s="156" customFormat="1" ht="15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155"/>
      <c r="P213" s="230"/>
      <c r="Q213" s="230"/>
    </row>
    <row r="214" spans="2:17" s="156" customFormat="1" ht="15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155"/>
      <c r="P214" s="230"/>
      <c r="Q214" s="230"/>
    </row>
    <row r="215" spans="2:17" ht="15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57"/>
      <c r="P215" s="193"/>
      <c r="Q215" s="193"/>
    </row>
    <row r="216" spans="2:17" ht="15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ht="15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57"/>
      <c r="P217" s="193"/>
      <c r="Q217" s="193"/>
    </row>
    <row r="218" spans="2:17" ht="15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57"/>
      <c r="P218" s="193"/>
      <c r="Q218" s="193"/>
    </row>
    <row r="219" spans="2:17" ht="15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57"/>
      <c r="P219" s="193"/>
      <c r="Q219" s="193"/>
    </row>
    <row r="220" spans="2:17" ht="15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57"/>
      <c r="P220" s="193"/>
      <c r="Q220" s="193"/>
    </row>
    <row r="221" spans="2:17" ht="15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57"/>
      <c r="P221" s="193"/>
      <c r="Q221" s="193"/>
    </row>
    <row r="222" spans="2:17" ht="15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57"/>
      <c r="P222" s="193"/>
      <c r="Q222" s="193"/>
    </row>
    <row r="223" spans="2:17" ht="15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57"/>
      <c r="P223" s="193"/>
      <c r="Q223" s="193"/>
    </row>
    <row r="224" spans="2:17" ht="15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57"/>
      <c r="P224" s="193"/>
      <c r="Q224" s="193"/>
    </row>
    <row r="225" spans="2:17" ht="15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57"/>
      <c r="P225" s="193"/>
      <c r="Q225" s="193"/>
    </row>
  </sheetData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256" r:id="rId1"/>
  <headerFooter>
    <oddHeader>&amp;R12. melléklet a ../2018.(II...)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>
      <selection activeCell="D37" sqref="D37"/>
    </sheetView>
  </sheetViews>
  <sheetFormatPr defaultColWidth="9.140625" defaultRowHeight="15"/>
  <cols>
    <col min="1" max="1" width="87.28125" style="0" customWidth="1"/>
    <col min="3" max="3" width="15.140625" style="0" customWidth="1"/>
    <col min="257" max="257" width="87.28125" style="0" customWidth="1"/>
    <col min="259" max="259" width="17.00390625" style="0" customWidth="1"/>
    <col min="513" max="513" width="87.28125" style="0" customWidth="1"/>
    <col min="515" max="515" width="17.00390625" style="0" customWidth="1"/>
    <col min="769" max="769" width="87.28125" style="0" customWidth="1"/>
    <col min="771" max="771" width="17.00390625" style="0" customWidth="1"/>
    <col min="1025" max="1025" width="87.28125" style="0" customWidth="1"/>
    <col min="1027" max="1027" width="17.00390625" style="0" customWidth="1"/>
    <col min="1281" max="1281" width="87.28125" style="0" customWidth="1"/>
    <col min="1283" max="1283" width="17.00390625" style="0" customWidth="1"/>
    <col min="1537" max="1537" width="87.28125" style="0" customWidth="1"/>
    <col min="1539" max="1539" width="17.00390625" style="0" customWidth="1"/>
    <col min="1793" max="1793" width="87.28125" style="0" customWidth="1"/>
    <col min="1795" max="1795" width="17.00390625" style="0" customWidth="1"/>
    <col min="2049" max="2049" width="87.28125" style="0" customWidth="1"/>
    <col min="2051" max="2051" width="17.00390625" style="0" customWidth="1"/>
    <col min="2305" max="2305" width="87.28125" style="0" customWidth="1"/>
    <col min="2307" max="2307" width="17.00390625" style="0" customWidth="1"/>
    <col min="2561" max="2561" width="87.28125" style="0" customWidth="1"/>
    <col min="2563" max="2563" width="17.00390625" style="0" customWidth="1"/>
    <col min="2817" max="2817" width="87.28125" style="0" customWidth="1"/>
    <col min="2819" max="2819" width="17.00390625" style="0" customWidth="1"/>
    <col min="3073" max="3073" width="87.28125" style="0" customWidth="1"/>
    <col min="3075" max="3075" width="17.00390625" style="0" customWidth="1"/>
    <col min="3329" max="3329" width="87.28125" style="0" customWidth="1"/>
    <col min="3331" max="3331" width="17.00390625" style="0" customWidth="1"/>
    <col min="3585" max="3585" width="87.28125" style="0" customWidth="1"/>
    <col min="3587" max="3587" width="17.00390625" style="0" customWidth="1"/>
    <col min="3841" max="3841" width="87.28125" style="0" customWidth="1"/>
    <col min="3843" max="3843" width="17.00390625" style="0" customWidth="1"/>
    <col min="4097" max="4097" width="87.28125" style="0" customWidth="1"/>
    <col min="4099" max="4099" width="17.00390625" style="0" customWidth="1"/>
    <col min="4353" max="4353" width="87.28125" style="0" customWidth="1"/>
    <col min="4355" max="4355" width="17.00390625" style="0" customWidth="1"/>
    <col min="4609" max="4609" width="87.28125" style="0" customWidth="1"/>
    <col min="4611" max="4611" width="17.00390625" style="0" customWidth="1"/>
    <col min="4865" max="4865" width="87.28125" style="0" customWidth="1"/>
    <col min="4867" max="4867" width="17.00390625" style="0" customWidth="1"/>
    <col min="5121" max="5121" width="87.28125" style="0" customWidth="1"/>
    <col min="5123" max="5123" width="17.00390625" style="0" customWidth="1"/>
    <col min="5377" max="5377" width="87.28125" style="0" customWidth="1"/>
    <col min="5379" max="5379" width="17.00390625" style="0" customWidth="1"/>
    <col min="5633" max="5633" width="87.28125" style="0" customWidth="1"/>
    <col min="5635" max="5635" width="17.00390625" style="0" customWidth="1"/>
    <col min="5889" max="5889" width="87.28125" style="0" customWidth="1"/>
    <col min="5891" max="5891" width="17.00390625" style="0" customWidth="1"/>
    <col min="6145" max="6145" width="87.28125" style="0" customWidth="1"/>
    <col min="6147" max="6147" width="17.00390625" style="0" customWidth="1"/>
    <col min="6401" max="6401" width="87.28125" style="0" customWidth="1"/>
    <col min="6403" max="6403" width="17.00390625" style="0" customWidth="1"/>
    <col min="6657" max="6657" width="87.28125" style="0" customWidth="1"/>
    <col min="6659" max="6659" width="17.00390625" style="0" customWidth="1"/>
    <col min="6913" max="6913" width="87.28125" style="0" customWidth="1"/>
    <col min="6915" max="6915" width="17.00390625" style="0" customWidth="1"/>
    <col min="7169" max="7169" width="87.28125" style="0" customWidth="1"/>
    <col min="7171" max="7171" width="17.00390625" style="0" customWidth="1"/>
    <col min="7425" max="7425" width="87.28125" style="0" customWidth="1"/>
    <col min="7427" max="7427" width="17.00390625" style="0" customWidth="1"/>
    <col min="7681" max="7681" width="87.28125" style="0" customWidth="1"/>
    <col min="7683" max="7683" width="17.00390625" style="0" customWidth="1"/>
    <col min="7937" max="7937" width="87.28125" style="0" customWidth="1"/>
    <col min="7939" max="7939" width="17.00390625" style="0" customWidth="1"/>
    <col min="8193" max="8193" width="87.28125" style="0" customWidth="1"/>
    <col min="8195" max="8195" width="17.00390625" style="0" customWidth="1"/>
    <col min="8449" max="8449" width="87.28125" style="0" customWidth="1"/>
    <col min="8451" max="8451" width="17.00390625" style="0" customWidth="1"/>
    <col min="8705" max="8705" width="87.28125" style="0" customWidth="1"/>
    <col min="8707" max="8707" width="17.00390625" style="0" customWidth="1"/>
    <col min="8961" max="8961" width="87.28125" style="0" customWidth="1"/>
    <col min="8963" max="8963" width="17.00390625" style="0" customWidth="1"/>
    <col min="9217" max="9217" width="87.28125" style="0" customWidth="1"/>
    <col min="9219" max="9219" width="17.00390625" style="0" customWidth="1"/>
    <col min="9473" max="9473" width="87.28125" style="0" customWidth="1"/>
    <col min="9475" max="9475" width="17.00390625" style="0" customWidth="1"/>
    <col min="9729" max="9729" width="87.28125" style="0" customWidth="1"/>
    <col min="9731" max="9731" width="17.00390625" style="0" customWidth="1"/>
    <col min="9985" max="9985" width="87.28125" style="0" customWidth="1"/>
    <col min="9987" max="9987" width="17.00390625" style="0" customWidth="1"/>
    <col min="10241" max="10241" width="87.28125" style="0" customWidth="1"/>
    <col min="10243" max="10243" width="17.00390625" style="0" customWidth="1"/>
    <col min="10497" max="10497" width="87.28125" style="0" customWidth="1"/>
    <col min="10499" max="10499" width="17.00390625" style="0" customWidth="1"/>
    <col min="10753" max="10753" width="87.28125" style="0" customWidth="1"/>
    <col min="10755" max="10755" width="17.00390625" style="0" customWidth="1"/>
    <col min="11009" max="11009" width="87.28125" style="0" customWidth="1"/>
    <col min="11011" max="11011" width="17.00390625" style="0" customWidth="1"/>
    <col min="11265" max="11265" width="87.28125" style="0" customWidth="1"/>
    <col min="11267" max="11267" width="17.00390625" style="0" customWidth="1"/>
    <col min="11521" max="11521" width="87.28125" style="0" customWidth="1"/>
    <col min="11523" max="11523" width="17.00390625" style="0" customWidth="1"/>
    <col min="11777" max="11777" width="87.28125" style="0" customWidth="1"/>
    <col min="11779" max="11779" width="17.00390625" style="0" customWidth="1"/>
    <col min="12033" max="12033" width="87.28125" style="0" customWidth="1"/>
    <col min="12035" max="12035" width="17.00390625" style="0" customWidth="1"/>
    <col min="12289" max="12289" width="87.28125" style="0" customWidth="1"/>
    <col min="12291" max="12291" width="17.00390625" style="0" customWidth="1"/>
    <col min="12545" max="12545" width="87.28125" style="0" customWidth="1"/>
    <col min="12547" max="12547" width="17.00390625" style="0" customWidth="1"/>
    <col min="12801" max="12801" width="87.28125" style="0" customWidth="1"/>
    <col min="12803" max="12803" width="17.00390625" style="0" customWidth="1"/>
    <col min="13057" max="13057" width="87.28125" style="0" customWidth="1"/>
    <col min="13059" max="13059" width="17.00390625" style="0" customWidth="1"/>
    <col min="13313" max="13313" width="87.28125" style="0" customWidth="1"/>
    <col min="13315" max="13315" width="17.00390625" style="0" customWidth="1"/>
    <col min="13569" max="13569" width="87.28125" style="0" customWidth="1"/>
    <col min="13571" max="13571" width="17.00390625" style="0" customWidth="1"/>
    <col min="13825" max="13825" width="87.28125" style="0" customWidth="1"/>
    <col min="13827" max="13827" width="17.00390625" style="0" customWidth="1"/>
    <col min="14081" max="14081" width="87.28125" style="0" customWidth="1"/>
    <col min="14083" max="14083" width="17.00390625" style="0" customWidth="1"/>
    <col min="14337" max="14337" width="87.28125" style="0" customWidth="1"/>
    <col min="14339" max="14339" width="17.00390625" style="0" customWidth="1"/>
    <col min="14593" max="14593" width="87.28125" style="0" customWidth="1"/>
    <col min="14595" max="14595" width="17.00390625" style="0" customWidth="1"/>
    <col min="14849" max="14849" width="87.28125" style="0" customWidth="1"/>
    <col min="14851" max="14851" width="17.00390625" style="0" customWidth="1"/>
    <col min="15105" max="15105" width="87.28125" style="0" customWidth="1"/>
    <col min="15107" max="15107" width="17.00390625" style="0" customWidth="1"/>
    <col min="15361" max="15361" width="87.28125" style="0" customWidth="1"/>
    <col min="15363" max="15363" width="17.00390625" style="0" customWidth="1"/>
    <col min="15617" max="15617" width="87.28125" style="0" customWidth="1"/>
    <col min="15619" max="15619" width="17.00390625" style="0" customWidth="1"/>
    <col min="15873" max="15873" width="87.28125" style="0" customWidth="1"/>
    <col min="15875" max="15875" width="17.00390625" style="0" customWidth="1"/>
    <col min="16129" max="16129" width="87.28125" style="0" customWidth="1"/>
    <col min="16131" max="16131" width="17.00390625" style="0" customWidth="1"/>
  </cols>
  <sheetData>
    <row r="1" spans="1:3" ht="28.5" customHeight="1">
      <c r="A1" s="377" t="s">
        <v>715</v>
      </c>
      <c r="B1" s="378"/>
      <c r="C1" s="378"/>
    </row>
    <row r="2" spans="1:3" ht="18">
      <c r="A2" s="380" t="s">
        <v>10</v>
      </c>
      <c r="B2" s="380"/>
      <c r="C2" s="380"/>
    </row>
    <row r="3" spans="1:3" ht="18.75">
      <c r="A3" s="44"/>
      <c r="B3" s="45"/>
      <c r="C3" s="45"/>
    </row>
    <row r="4" spans="1:11" ht="23.25" customHeight="1">
      <c r="A4" s="193"/>
      <c r="K4" t="s">
        <v>714</v>
      </c>
    </row>
    <row r="5" spans="1:3" ht="25.5">
      <c r="A5" s="369" t="s">
        <v>496</v>
      </c>
      <c r="B5" s="370" t="s">
        <v>12</v>
      </c>
      <c r="C5" s="371" t="s">
        <v>1</v>
      </c>
    </row>
    <row r="6" spans="1:3" ht="15" hidden="1">
      <c r="A6" s="372" t="s">
        <v>713</v>
      </c>
      <c r="B6" s="6" t="s">
        <v>83</v>
      </c>
      <c r="C6" s="373">
        <v>0</v>
      </c>
    </row>
    <row r="7" spans="1:3" ht="15" hidden="1">
      <c r="A7" s="10" t="s">
        <v>295</v>
      </c>
      <c r="B7" s="5" t="s">
        <v>85</v>
      </c>
      <c r="C7" s="23"/>
    </row>
    <row r="8" spans="1:3" ht="15" hidden="1">
      <c r="A8" s="10" t="s">
        <v>296</v>
      </c>
      <c r="B8" s="5" t="s">
        <v>85</v>
      </c>
      <c r="C8" s="23"/>
    </row>
    <row r="9" spans="1:3" ht="15" hidden="1">
      <c r="A9" s="10" t="s">
        <v>297</v>
      </c>
      <c r="B9" s="5" t="s">
        <v>85</v>
      </c>
      <c r="C9" s="23"/>
    </row>
    <row r="10" spans="1:3" ht="15" hidden="1">
      <c r="A10" s="10" t="s">
        <v>298</v>
      </c>
      <c r="B10" s="5" t="s">
        <v>85</v>
      </c>
      <c r="C10" s="23"/>
    </row>
    <row r="11" spans="1:3" ht="15" hidden="1">
      <c r="A11" s="11" t="s">
        <v>299</v>
      </c>
      <c r="B11" s="5" t="s">
        <v>85</v>
      </c>
      <c r="C11" s="23">
        <v>0</v>
      </c>
    </row>
    <row r="12" spans="1:3" ht="15" hidden="1">
      <c r="A12" s="11" t="s">
        <v>300</v>
      </c>
      <c r="B12" s="5" t="s">
        <v>85</v>
      </c>
      <c r="C12" s="23">
        <v>0</v>
      </c>
    </row>
    <row r="13" spans="1:3" ht="15" hidden="1">
      <c r="A13" s="13" t="s">
        <v>5</v>
      </c>
      <c r="B13" s="12" t="s">
        <v>85</v>
      </c>
      <c r="C13" s="162">
        <f>SUM(C7:C12)</f>
        <v>0</v>
      </c>
    </row>
    <row r="14" spans="1:3" ht="15" hidden="1">
      <c r="A14" s="10" t="s">
        <v>301</v>
      </c>
      <c r="B14" s="5" t="s">
        <v>86</v>
      </c>
      <c r="C14" s="23">
        <v>0</v>
      </c>
    </row>
    <row r="15" spans="1:3" ht="15" hidden="1">
      <c r="A15" s="14" t="s">
        <v>4</v>
      </c>
      <c r="B15" s="12" t="s">
        <v>86</v>
      </c>
      <c r="C15" s="162">
        <f>SUM(C14)</f>
        <v>0</v>
      </c>
    </row>
    <row r="16" spans="1:3" ht="15" hidden="1">
      <c r="A16" s="10" t="s">
        <v>302</v>
      </c>
      <c r="B16" s="5" t="s">
        <v>87</v>
      </c>
      <c r="C16" s="23"/>
    </row>
    <row r="17" spans="1:3" ht="15" hidden="1">
      <c r="A17" s="10" t="s">
        <v>303</v>
      </c>
      <c r="B17" s="5" t="s">
        <v>87</v>
      </c>
      <c r="C17" s="23"/>
    </row>
    <row r="18" spans="1:3" ht="15" hidden="1">
      <c r="A18" s="11" t="s">
        <v>304</v>
      </c>
      <c r="B18" s="5" t="s">
        <v>87</v>
      </c>
      <c r="C18" s="23"/>
    </row>
    <row r="19" spans="1:3" ht="15" hidden="1">
      <c r="A19" s="11" t="s">
        <v>305</v>
      </c>
      <c r="B19" s="5" t="s">
        <v>87</v>
      </c>
      <c r="C19" s="23"/>
    </row>
    <row r="20" spans="1:3" ht="15" hidden="1">
      <c r="A20" s="11" t="s">
        <v>306</v>
      </c>
      <c r="B20" s="5" t="s">
        <v>87</v>
      </c>
      <c r="C20" s="23">
        <v>0</v>
      </c>
    </row>
    <row r="21" spans="1:3" ht="30" hidden="1">
      <c r="A21" s="15" t="s">
        <v>307</v>
      </c>
      <c r="B21" s="5" t="s">
        <v>87</v>
      </c>
      <c r="C21" s="23"/>
    </row>
    <row r="22" spans="1:3" ht="15" hidden="1">
      <c r="A22" s="9" t="s">
        <v>3</v>
      </c>
      <c r="B22" s="12" t="s">
        <v>87</v>
      </c>
      <c r="C22" s="162">
        <f>SUM(C16:C21)</f>
        <v>0</v>
      </c>
    </row>
    <row r="23" spans="1:3" ht="15" hidden="1">
      <c r="A23" s="10" t="s">
        <v>308</v>
      </c>
      <c r="B23" s="5" t="s">
        <v>88</v>
      </c>
      <c r="C23" s="23"/>
    </row>
    <row r="24" spans="1:3" ht="15">
      <c r="A24" s="10" t="s">
        <v>309</v>
      </c>
      <c r="B24" s="5" t="s">
        <v>88</v>
      </c>
      <c r="C24" s="23"/>
    </row>
    <row r="25" spans="1:3" ht="15">
      <c r="A25" s="9" t="s">
        <v>2</v>
      </c>
      <c r="B25" s="7" t="s">
        <v>88</v>
      </c>
      <c r="C25" s="162"/>
    </row>
    <row r="26" spans="1:3" ht="15">
      <c r="A26" s="10" t="s">
        <v>310</v>
      </c>
      <c r="B26" s="5" t="s">
        <v>89</v>
      </c>
      <c r="C26" s="23"/>
    </row>
    <row r="27" spans="1:3" ht="15">
      <c r="A27" s="10" t="s">
        <v>311</v>
      </c>
      <c r="B27" s="5" t="s">
        <v>89</v>
      </c>
      <c r="C27" s="23"/>
    </row>
    <row r="28" spans="1:3" ht="15">
      <c r="A28" s="11" t="s">
        <v>312</v>
      </c>
      <c r="B28" s="5" t="s">
        <v>89</v>
      </c>
      <c r="C28" s="23"/>
    </row>
    <row r="29" spans="1:3" ht="15">
      <c r="A29" s="11" t="s">
        <v>313</v>
      </c>
      <c r="B29" s="5" t="s">
        <v>89</v>
      </c>
      <c r="C29" s="23"/>
    </row>
    <row r="30" spans="1:3" ht="15">
      <c r="A30" s="11" t="s">
        <v>314</v>
      </c>
      <c r="B30" s="5" t="s">
        <v>89</v>
      </c>
      <c r="C30" s="23"/>
    </row>
    <row r="31" spans="1:3" ht="15">
      <c r="A31" s="11" t="s">
        <v>315</v>
      </c>
      <c r="B31" s="5" t="s">
        <v>89</v>
      </c>
      <c r="C31" s="23"/>
    </row>
    <row r="32" spans="1:3" ht="15">
      <c r="A32" s="11" t="s">
        <v>316</v>
      </c>
      <c r="B32" s="5" t="s">
        <v>89</v>
      </c>
      <c r="C32" s="23"/>
    </row>
    <row r="33" spans="1:3" ht="15">
      <c r="A33" s="11" t="s">
        <v>317</v>
      </c>
      <c r="B33" s="5" t="s">
        <v>89</v>
      </c>
      <c r="C33" s="23"/>
    </row>
    <row r="34" spans="1:3" ht="15">
      <c r="A34" s="11" t="s">
        <v>318</v>
      </c>
      <c r="B34" s="5" t="s">
        <v>89</v>
      </c>
      <c r="C34" s="23"/>
    </row>
    <row r="35" spans="1:3" ht="15">
      <c r="A35" s="11" t="s">
        <v>716</v>
      </c>
      <c r="B35" s="5" t="s">
        <v>89</v>
      </c>
      <c r="C35" s="317">
        <v>1300</v>
      </c>
    </row>
    <row r="36" spans="1:3" ht="15">
      <c r="A36" s="11" t="s">
        <v>319</v>
      </c>
      <c r="B36" s="5" t="s">
        <v>89</v>
      </c>
      <c r="C36" s="23"/>
    </row>
    <row r="37" spans="1:3" ht="30">
      <c r="A37" s="11" t="s">
        <v>320</v>
      </c>
      <c r="B37" s="5" t="s">
        <v>89</v>
      </c>
      <c r="C37" s="23"/>
    </row>
    <row r="38" spans="1:3" ht="30">
      <c r="A38" s="11" t="s">
        <v>321</v>
      </c>
      <c r="B38" s="5" t="s">
        <v>89</v>
      </c>
      <c r="C38" s="23"/>
    </row>
    <row r="39" spans="1:3" ht="15">
      <c r="A39" s="9" t="s">
        <v>322</v>
      </c>
      <c r="B39" s="12" t="s">
        <v>89</v>
      </c>
      <c r="C39" s="162">
        <f>SUM(C26:C38)</f>
        <v>1300</v>
      </c>
    </row>
    <row r="40" spans="1:3" ht="15.75">
      <c r="A40" s="374" t="s">
        <v>323</v>
      </c>
      <c r="B40" s="375" t="s">
        <v>90</v>
      </c>
      <c r="C40" s="376">
        <f>SUM(C25,C39)</f>
        <v>1300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&amp;R8. melléklet a ../2018.(II...)önkormányzati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workbookViewId="0" topLeftCell="A37">
      <selection activeCell="A127" sqref="A127"/>
    </sheetView>
  </sheetViews>
  <sheetFormatPr defaultColWidth="9.140625" defaultRowHeight="15"/>
  <cols>
    <col min="1" max="1" width="96.710937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  <col min="257" max="257" width="105.140625" style="0" customWidth="1"/>
    <col min="259" max="259" width="17.140625" style="0" customWidth="1"/>
    <col min="260" max="260" width="15.57421875" style="0" customWidth="1"/>
    <col min="261" max="261" width="14.140625" style="0" customWidth="1"/>
    <col min="262" max="262" width="14.00390625" style="0" customWidth="1"/>
    <col min="513" max="513" width="105.140625" style="0" customWidth="1"/>
    <col min="515" max="515" width="17.140625" style="0" customWidth="1"/>
    <col min="516" max="516" width="15.57421875" style="0" customWidth="1"/>
    <col min="517" max="517" width="14.140625" style="0" customWidth="1"/>
    <col min="518" max="518" width="14.00390625" style="0" customWidth="1"/>
    <col min="769" max="769" width="105.140625" style="0" customWidth="1"/>
    <col min="771" max="771" width="17.140625" style="0" customWidth="1"/>
    <col min="772" max="772" width="15.57421875" style="0" customWidth="1"/>
    <col min="773" max="773" width="14.140625" style="0" customWidth="1"/>
    <col min="774" max="774" width="14.00390625" style="0" customWidth="1"/>
    <col min="1025" max="1025" width="105.140625" style="0" customWidth="1"/>
    <col min="1027" max="1027" width="17.140625" style="0" customWidth="1"/>
    <col min="1028" max="1028" width="15.57421875" style="0" customWidth="1"/>
    <col min="1029" max="1029" width="14.140625" style="0" customWidth="1"/>
    <col min="1030" max="1030" width="14.00390625" style="0" customWidth="1"/>
    <col min="1281" max="1281" width="105.140625" style="0" customWidth="1"/>
    <col min="1283" max="1283" width="17.140625" style="0" customWidth="1"/>
    <col min="1284" max="1284" width="15.57421875" style="0" customWidth="1"/>
    <col min="1285" max="1285" width="14.140625" style="0" customWidth="1"/>
    <col min="1286" max="1286" width="14.00390625" style="0" customWidth="1"/>
    <col min="1537" max="1537" width="105.140625" style="0" customWidth="1"/>
    <col min="1539" max="1539" width="17.140625" style="0" customWidth="1"/>
    <col min="1540" max="1540" width="15.57421875" style="0" customWidth="1"/>
    <col min="1541" max="1541" width="14.140625" style="0" customWidth="1"/>
    <col min="1542" max="1542" width="14.00390625" style="0" customWidth="1"/>
    <col min="1793" max="1793" width="105.140625" style="0" customWidth="1"/>
    <col min="1795" max="1795" width="17.140625" style="0" customWidth="1"/>
    <col min="1796" max="1796" width="15.57421875" style="0" customWidth="1"/>
    <col min="1797" max="1797" width="14.140625" style="0" customWidth="1"/>
    <col min="1798" max="1798" width="14.00390625" style="0" customWidth="1"/>
    <col min="2049" max="2049" width="105.140625" style="0" customWidth="1"/>
    <col min="2051" max="2051" width="17.140625" style="0" customWidth="1"/>
    <col min="2052" max="2052" width="15.57421875" style="0" customWidth="1"/>
    <col min="2053" max="2053" width="14.140625" style="0" customWidth="1"/>
    <col min="2054" max="2054" width="14.00390625" style="0" customWidth="1"/>
    <col min="2305" max="2305" width="105.140625" style="0" customWidth="1"/>
    <col min="2307" max="2307" width="17.140625" style="0" customWidth="1"/>
    <col min="2308" max="2308" width="15.57421875" style="0" customWidth="1"/>
    <col min="2309" max="2309" width="14.140625" style="0" customWidth="1"/>
    <col min="2310" max="2310" width="14.00390625" style="0" customWidth="1"/>
    <col min="2561" max="2561" width="105.140625" style="0" customWidth="1"/>
    <col min="2563" max="2563" width="17.140625" style="0" customWidth="1"/>
    <col min="2564" max="2564" width="15.57421875" style="0" customWidth="1"/>
    <col min="2565" max="2565" width="14.140625" style="0" customWidth="1"/>
    <col min="2566" max="2566" width="14.00390625" style="0" customWidth="1"/>
    <col min="2817" max="2817" width="105.140625" style="0" customWidth="1"/>
    <col min="2819" max="2819" width="17.140625" style="0" customWidth="1"/>
    <col min="2820" max="2820" width="15.57421875" style="0" customWidth="1"/>
    <col min="2821" max="2821" width="14.140625" style="0" customWidth="1"/>
    <col min="2822" max="2822" width="14.00390625" style="0" customWidth="1"/>
    <col min="3073" max="3073" width="105.140625" style="0" customWidth="1"/>
    <col min="3075" max="3075" width="17.140625" style="0" customWidth="1"/>
    <col min="3076" max="3076" width="15.57421875" style="0" customWidth="1"/>
    <col min="3077" max="3077" width="14.140625" style="0" customWidth="1"/>
    <col min="3078" max="3078" width="14.00390625" style="0" customWidth="1"/>
    <col min="3329" max="3329" width="105.140625" style="0" customWidth="1"/>
    <col min="3331" max="3331" width="17.140625" style="0" customWidth="1"/>
    <col min="3332" max="3332" width="15.57421875" style="0" customWidth="1"/>
    <col min="3333" max="3333" width="14.140625" style="0" customWidth="1"/>
    <col min="3334" max="3334" width="14.00390625" style="0" customWidth="1"/>
    <col min="3585" max="3585" width="105.140625" style="0" customWidth="1"/>
    <col min="3587" max="3587" width="17.140625" style="0" customWidth="1"/>
    <col min="3588" max="3588" width="15.57421875" style="0" customWidth="1"/>
    <col min="3589" max="3589" width="14.140625" style="0" customWidth="1"/>
    <col min="3590" max="3590" width="14.00390625" style="0" customWidth="1"/>
    <col min="3841" max="3841" width="105.140625" style="0" customWidth="1"/>
    <col min="3843" max="3843" width="17.140625" style="0" customWidth="1"/>
    <col min="3844" max="3844" width="15.57421875" style="0" customWidth="1"/>
    <col min="3845" max="3845" width="14.140625" style="0" customWidth="1"/>
    <col min="3846" max="3846" width="14.00390625" style="0" customWidth="1"/>
    <col min="4097" max="4097" width="105.140625" style="0" customWidth="1"/>
    <col min="4099" max="4099" width="17.140625" style="0" customWidth="1"/>
    <col min="4100" max="4100" width="15.57421875" style="0" customWidth="1"/>
    <col min="4101" max="4101" width="14.140625" style="0" customWidth="1"/>
    <col min="4102" max="4102" width="14.00390625" style="0" customWidth="1"/>
    <col min="4353" max="4353" width="105.140625" style="0" customWidth="1"/>
    <col min="4355" max="4355" width="17.140625" style="0" customWidth="1"/>
    <col min="4356" max="4356" width="15.57421875" style="0" customWidth="1"/>
    <col min="4357" max="4357" width="14.140625" style="0" customWidth="1"/>
    <col min="4358" max="4358" width="14.00390625" style="0" customWidth="1"/>
    <col min="4609" max="4609" width="105.140625" style="0" customWidth="1"/>
    <col min="4611" max="4611" width="17.140625" style="0" customWidth="1"/>
    <col min="4612" max="4612" width="15.57421875" style="0" customWidth="1"/>
    <col min="4613" max="4613" width="14.140625" style="0" customWidth="1"/>
    <col min="4614" max="4614" width="14.00390625" style="0" customWidth="1"/>
    <col min="4865" max="4865" width="105.140625" style="0" customWidth="1"/>
    <col min="4867" max="4867" width="17.140625" style="0" customWidth="1"/>
    <col min="4868" max="4868" width="15.57421875" style="0" customWidth="1"/>
    <col min="4869" max="4869" width="14.140625" style="0" customWidth="1"/>
    <col min="4870" max="4870" width="14.00390625" style="0" customWidth="1"/>
    <col min="5121" max="5121" width="105.140625" style="0" customWidth="1"/>
    <col min="5123" max="5123" width="17.140625" style="0" customWidth="1"/>
    <col min="5124" max="5124" width="15.57421875" style="0" customWidth="1"/>
    <col min="5125" max="5125" width="14.140625" style="0" customWidth="1"/>
    <col min="5126" max="5126" width="14.00390625" style="0" customWidth="1"/>
    <col min="5377" max="5377" width="105.140625" style="0" customWidth="1"/>
    <col min="5379" max="5379" width="17.140625" style="0" customWidth="1"/>
    <col min="5380" max="5380" width="15.57421875" style="0" customWidth="1"/>
    <col min="5381" max="5381" width="14.140625" style="0" customWidth="1"/>
    <col min="5382" max="5382" width="14.00390625" style="0" customWidth="1"/>
    <col min="5633" max="5633" width="105.140625" style="0" customWidth="1"/>
    <col min="5635" max="5635" width="17.140625" style="0" customWidth="1"/>
    <col min="5636" max="5636" width="15.57421875" style="0" customWidth="1"/>
    <col min="5637" max="5637" width="14.140625" style="0" customWidth="1"/>
    <col min="5638" max="5638" width="14.00390625" style="0" customWidth="1"/>
    <col min="5889" max="5889" width="105.140625" style="0" customWidth="1"/>
    <col min="5891" max="5891" width="17.140625" style="0" customWidth="1"/>
    <col min="5892" max="5892" width="15.57421875" style="0" customWidth="1"/>
    <col min="5893" max="5893" width="14.140625" style="0" customWidth="1"/>
    <col min="5894" max="5894" width="14.00390625" style="0" customWidth="1"/>
    <col min="6145" max="6145" width="105.140625" style="0" customWidth="1"/>
    <col min="6147" max="6147" width="17.140625" style="0" customWidth="1"/>
    <col min="6148" max="6148" width="15.57421875" style="0" customWidth="1"/>
    <col min="6149" max="6149" width="14.140625" style="0" customWidth="1"/>
    <col min="6150" max="6150" width="14.00390625" style="0" customWidth="1"/>
    <col min="6401" max="6401" width="105.140625" style="0" customWidth="1"/>
    <col min="6403" max="6403" width="17.140625" style="0" customWidth="1"/>
    <col min="6404" max="6404" width="15.57421875" style="0" customWidth="1"/>
    <col min="6405" max="6405" width="14.140625" style="0" customWidth="1"/>
    <col min="6406" max="6406" width="14.00390625" style="0" customWidth="1"/>
    <col min="6657" max="6657" width="105.140625" style="0" customWidth="1"/>
    <col min="6659" max="6659" width="17.140625" style="0" customWidth="1"/>
    <col min="6660" max="6660" width="15.57421875" style="0" customWidth="1"/>
    <col min="6661" max="6661" width="14.140625" style="0" customWidth="1"/>
    <col min="6662" max="6662" width="14.00390625" style="0" customWidth="1"/>
    <col min="6913" max="6913" width="105.140625" style="0" customWidth="1"/>
    <col min="6915" max="6915" width="17.140625" style="0" customWidth="1"/>
    <col min="6916" max="6916" width="15.57421875" style="0" customWidth="1"/>
    <col min="6917" max="6917" width="14.140625" style="0" customWidth="1"/>
    <col min="6918" max="6918" width="14.00390625" style="0" customWidth="1"/>
    <col min="7169" max="7169" width="105.140625" style="0" customWidth="1"/>
    <col min="7171" max="7171" width="17.140625" style="0" customWidth="1"/>
    <col min="7172" max="7172" width="15.57421875" style="0" customWidth="1"/>
    <col min="7173" max="7173" width="14.140625" style="0" customWidth="1"/>
    <col min="7174" max="7174" width="14.00390625" style="0" customWidth="1"/>
    <col min="7425" max="7425" width="105.140625" style="0" customWidth="1"/>
    <col min="7427" max="7427" width="17.140625" style="0" customWidth="1"/>
    <col min="7428" max="7428" width="15.57421875" style="0" customWidth="1"/>
    <col min="7429" max="7429" width="14.140625" style="0" customWidth="1"/>
    <col min="7430" max="7430" width="14.00390625" style="0" customWidth="1"/>
    <col min="7681" max="7681" width="105.140625" style="0" customWidth="1"/>
    <col min="7683" max="7683" width="17.140625" style="0" customWidth="1"/>
    <col min="7684" max="7684" width="15.57421875" style="0" customWidth="1"/>
    <col min="7685" max="7685" width="14.140625" style="0" customWidth="1"/>
    <col min="7686" max="7686" width="14.00390625" style="0" customWidth="1"/>
    <col min="7937" max="7937" width="105.140625" style="0" customWidth="1"/>
    <col min="7939" max="7939" width="17.140625" style="0" customWidth="1"/>
    <col min="7940" max="7940" width="15.57421875" style="0" customWidth="1"/>
    <col min="7941" max="7941" width="14.140625" style="0" customWidth="1"/>
    <col min="7942" max="7942" width="14.00390625" style="0" customWidth="1"/>
    <col min="8193" max="8193" width="105.140625" style="0" customWidth="1"/>
    <col min="8195" max="8195" width="17.140625" style="0" customWidth="1"/>
    <col min="8196" max="8196" width="15.57421875" style="0" customWidth="1"/>
    <col min="8197" max="8197" width="14.140625" style="0" customWidth="1"/>
    <col min="8198" max="8198" width="14.00390625" style="0" customWidth="1"/>
    <col min="8449" max="8449" width="105.140625" style="0" customWidth="1"/>
    <col min="8451" max="8451" width="17.140625" style="0" customWidth="1"/>
    <col min="8452" max="8452" width="15.57421875" style="0" customWidth="1"/>
    <col min="8453" max="8453" width="14.140625" style="0" customWidth="1"/>
    <col min="8454" max="8454" width="14.00390625" style="0" customWidth="1"/>
    <col min="8705" max="8705" width="105.140625" style="0" customWidth="1"/>
    <col min="8707" max="8707" width="17.140625" style="0" customWidth="1"/>
    <col min="8708" max="8708" width="15.57421875" style="0" customWidth="1"/>
    <col min="8709" max="8709" width="14.140625" style="0" customWidth="1"/>
    <col min="8710" max="8710" width="14.00390625" style="0" customWidth="1"/>
    <col min="8961" max="8961" width="105.140625" style="0" customWidth="1"/>
    <col min="8963" max="8963" width="17.140625" style="0" customWidth="1"/>
    <col min="8964" max="8964" width="15.57421875" style="0" customWidth="1"/>
    <col min="8965" max="8965" width="14.140625" style="0" customWidth="1"/>
    <col min="8966" max="8966" width="14.00390625" style="0" customWidth="1"/>
    <col min="9217" max="9217" width="105.140625" style="0" customWidth="1"/>
    <col min="9219" max="9219" width="17.140625" style="0" customWidth="1"/>
    <col min="9220" max="9220" width="15.57421875" style="0" customWidth="1"/>
    <col min="9221" max="9221" width="14.140625" style="0" customWidth="1"/>
    <col min="9222" max="9222" width="14.00390625" style="0" customWidth="1"/>
    <col min="9473" max="9473" width="105.140625" style="0" customWidth="1"/>
    <col min="9475" max="9475" width="17.140625" style="0" customWidth="1"/>
    <col min="9476" max="9476" width="15.57421875" style="0" customWidth="1"/>
    <col min="9477" max="9477" width="14.140625" style="0" customWidth="1"/>
    <col min="9478" max="9478" width="14.00390625" style="0" customWidth="1"/>
    <col min="9729" max="9729" width="105.140625" style="0" customWidth="1"/>
    <col min="9731" max="9731" width="17.140625" style="0" customWidth="1"/>
    <col min="9732" max="9732" width="15.57421875" style="0" customWidth="1"/>
    <col min="9733" max="9733" width="14.140625" style="0" customWidth="1"/>
    <col min="9734" max="9734" width="14.00390625" style="0" customWidth="1"/>
    <col min="9985" max="9985" width="105.140625" style="0" customWidth="1"/>
    <col min="9987" max="9987" width="17.140625" style="0" customWidth="1"/>
    <col min="9988" max="9988" width="15.57421875" style="0" customWidth="1"/>
    <col min="9989" max="9989" width="14.140625" style="0" customWidth="1"/>
    <col min="9990" max="9990" width="14.00390625" style="0" customWidth="1"/>
    <col min="10241" max="10241" width="105.140625" style="0" customWidth="1"/>
    <col min="10243" max="10243" width="17.140625" style="0" customWidth="1"/>
    <col min="10244" max="10244" width="15.57421875" style="0" customWidth="1"/>
    <col min="10245" max="10245" width="14.140625" style="0" customWidth="1"/>
    <col min="10246" max="10246" width="14.00390625" style="0" customWidth="1"/>
    <col min="10497" max="10497" width="105.140625" style="0" customWidth="1"/>
    <col min="10499" max="10499" width="17.140625" style="0" customWidth="1"/>
    <col min="10500" max="10500" width="15.57421875" style="0" customWidth="1"/>
    <col min="10501" max="10501" width="14.140625" style="0" customWidth="1"/>
    <col min="10502" max="10502" width="14.00390625" style="0" customWidth="1"/>
    <col min="10753" max="10753" width="105.140625" style="0" customWidth="1"/>
    <col min="10755" max="10755" width="17.140625" style="0" customWidth="1"/>
    <col min="10756" max="10756" width="15.57421875" style="0" customWidth="1"/>
    <col min="10757" max="10757" width="14.140625" style="0" customWidth="1"/>
    <col min="10758" max="10758" width="14.00390625" style="0" customWidth="1"/>
    <col min="11009" max="11009" width="105.140625" style="0" customWidth="1"/>
    <col min="11011" max="11011" width="17.140625" style="0" customWidth="1"/>
    <col min="11012" max="11012" width="15.57421875" style="0" customWidth="1"/>
    <col min="11013" max="11013" width="14.140625" style="0" customWidth="1"/>
    <col min="11014" max="11014" width="14.00390625" style="0" customWidth="1"/>
    <col min="11265" max="11265" width="105.140625" style="0" customWidth="1"/>
    <col min="11267" max="11267" width="17.140625" style="0" customWidth="1"/>
    <col min="11268" max="11268" width="15.57421875" style="0" customWidth="1"/>
    <col min="11269" max="11269" width="14.140625" style="0" customWidth="1"/>
    <col min="11270" max="11270" width="14.00390625" style="0" customWidth="1"/>
    <col min="11521" max="11521" width="105.140625" style="0" customWidth="1"/>
    <col min="11523" max="11523" width="17.140625" style="0" customWidth="1"/>
    <col min="11524" max="11524" width="15.57421875" style="0" customWidth="1"/>
    <col min="11525" max="11525" width="14.140625" style="0" customWidth="1"/>
    <col min="11526" max="11526" width="14.00390625" style="0" customWidth="1"/>
    <col min="11777" max="11777" width="105.140625" style="0" customWidth="1"/>
    <col min="11779" max="11779" width="17.140625" style="0" customWidth="1"/>
    <col min="11780" max="11780" width="15.57421875" style="0" customWidth="1"/>
    <col min="11781" max="11781" width="14.140625" style="0" customWidth="1"/>
    <col min="11782" max="11782" width="14.00390625" style="0" customWidth="1"/>
    <col min="12033" max="12033" width="105.140625" style="0" customWidth="1"/>
    <col min="12035" max="12035" width="17.140625" style="0" customWidth="1"/>
    <col min="12036" max="12036" width="15.57421875" style="0" customWidth="1"/>
    <col min="12037" max="12037" width="14.140625" style="0" customWidth="1"/>
    <col min="12038" max="12038" width="14.00390625" style="0" customWidth="1"/>
    <col min="12289" max="12289" width="105.140625" style="0" customWidth="1"/>
    <col min="12291" max="12291" width="17.140625" style="0" customWidth="1"/>
    <col min="12292" max="12292" width="15.57421875" style="0" customWidth="1"/>
    <col min="12293" max="12293" width="14.140625" style="0" customWidth="1"/>
    <col min="12294" max="12294" width="14.00390625" style="0" customWidth="1"/>
    <col min="12545" max="12545" width="105.140625" style="0" customWidth="1"/>
    <col min="12547" max="12547" width="17.140625" style="0" customWidth="1"/>
    <col min="12548" max="12548" width="15.57421875" style="0" customWidth="1"/>
    <col min="12549" max="12549" width="14.140625" style="0" customWidth="1"/>
    <col min="12550" max="12550" width="14.00390625" style="0" customWidth="1"/>
    <col min="12801" max="12801" width="105.140625" style="0" customWidth="1"/>
    <col min="12803" max="12803" width="17.140625" style="0" customWidth="1"/>
    <col min="12804" max="12804" width="15.57421875" style="0" customWidth="1"/>
    <col min="12805" max="12805" width="14.140625" style="0" customWidth="1"/>
    <col min="12806" max="12806" width="14.00390625" style="0" customWidth="1"/>
    <col min="13057" max="13057" width="105.140625" style="0" customWidth="1"/>
    <col min="13059" max="13059" width="17.140625" style="0" customWidth="1"/>
    <col min="13060" max="13060" width="15.57421875" style="0" customWidth="1"/>
    <col min="13061" max="13061" width="14.140625" style="0" customWidth="1"/>
    <col min="13062" max="13062" width="14.00390625" style="0" customWidth="1"/>
    <col min="13313" max="13313" width="105.140625" style="0" customWidth="1"/>
    <col min="13315" max="13315" width="17.140625" style="0" customWidth="1"/>
    <col min="13316" max="13316" width="15.57421875" style="0" customWidth="1"/>
    <col min="13317" max="13317" width="14.140625" style="0" customWidth="1"/>
    <col min="13318" max="13318" width="14.00390625" style="0" customWidth="1"/>
    <col min="13569" max="13569" width="105.140625" style="0" customWidth="1"/>
    <col min="13571" max="13571" width="17.140625" style="0" customWidth="1"/>
    <col min="13572" max="13572" width="15.57421875" style="0" customWidth="1"/>
    <col min="13573" max="13573" width="14.140625" style="0" customWidth="1"/>
    <col min="13574" max="13574" width="14.00390625" style="0" customWidth="1"/>
    <col min="13825" max="13825" width="105.140625" style="0" customWidth="1"/>
    <col min="13827" max="13827" width="17.140625" style="0" customWidth="1"/>
    <col min="13828" max="13828" width="15.57421875" style="0" customWidth="1"/>
    <col min="13829" max="13829" width="14.140625" style="0" customWidth="1"/>
    <col min="13830" max="13830" width="14.00390625" style="0" customWidth="1"/>
    <col min="14081" max="14081" width="105.140625" style="0" customWidth="1"/>
    <col min="14083" max="14083" width="17.140625" style="0" customWidth="1"/>
    <col min="14084" max="14084" width="15.57421875" style="0" customWidth="1"/>
    <col min="14085" max="14085" width="14.140625" style="0" customWidth="1"/>
    <col min="14086" max="14086" width="14.00390625" style="0" customWidth="1"/>
    <col min="14337" max="14337" width="105.140625" style="0" customWidth="1"/>
    <col min="14339" max="14339" width="17.140625" style="0" customWidth="1"/>
    <col min="14340" max="14340" width="15.57421875" style="0" customWidth="1"/>
    <col min="14341" max="14341" width="14.140625" style="0" customWidth="1"/>
    <col min="14342" max="14342" width="14.00390625" style="0" customWidth="1"/>
    <col min="14593" max="14593" width="105.140625" style="0" customWidth="1"/>
    <col min="14595" max="14595" width="17.140625" style="0" customWidth="1"/>
    <col min="14596" max="14596" width="15.57421875" style="0" customWidth="1"/>
    <col min="14597" max="14597" width="14.140625" style="0" customWidth="1"/>
    <col min="14598" max="14598" width="14.00390625" style="0" customWidth="1"/>
    <col min="14849" max="14849" width="105.140625" style="0" customWidth="1"/>
    <col min="14851" max="14851" width="17.140625" style="0" customWidth="1"/>
    <col min="14852" max="14852" width="15.57421875" style="0" customWidth="1"/>
    <col min="14853" max="14853" width="14.140625" style="0" customWidth="1"/>
    <col min="14854" max="14854" width="14.00390625" style="0" customWidth="1"/>
    <col min="15105" max="15105" width="105.140625" style="0" customWidth="1"/>
    <col min="15107" max="15107" width="17.140625" style="0" customWidth="1"/>
    <col min="15108" max="15108" width="15.57421875" style="0" customWidth="1"/>
    <col min="15109" max="15109" width="14.140625" style="0" customWidth="1"/>
    <col min="15110" max="15110" width="14.00390625" style="0" customWidth="1"/>
    <col min="15361" max="15361" width="105.140625" style="0" customWidth="1"/>
    <col min="15363" max="15363" width="17.140625" style="0" customWidth="1"/>
    <col min="15364" max="15364" width="15.57421875" style="0" customWidth="1"/>
    <col min="15365" max="15365" width="14.140625" style="0" customWidth="1"/>
    <col min="15366" max="15366" width="14.00390625" style="0" customWidth="1"/>
    <col min="15617" max="15617" width="105.140625" style="0" customWidth="1"/>
    <col min="15619" max="15619" width="17.140625" style="0" customWidth="1"/>
    <col min="15620" max="15620" width="15.57421875" style="0" customWidth="1"/>
    <col min="15621" max="15621" width="14.140625" style="0" customWidth="1"/>
    <col min="15622" max="15622" width="14.00390625" style="0" customWidth="1"/>
    <col min="15873" max="15873" width="105.140625" style="0" customWidth="1"/>
    <col min="15875" max="15875" width="17.140625" style="0" customWidth="1"/>
    <col min="15876" max="15876" width="15.57421875" style="0" customWidth="1"/>
    <col min="15877" max="15877" width="14.140625" style="0" customWidth="1"/>
    <col min="15878" max="15878" width="14.00390625" style="0" customWidth="1"/>
    <col min="16129" max="16129" width="105.140625" style="0" customWidth="1"/>
    <col min="16131" max="16131" width="17.140625" style="0" customWidth="1"/>
    <col min="16132" max="16132" width="15.57421875" style="0" customWidth="1"/>
    <col min="16133" max="16133" width="14.140625" style="0" customWidth="1"/>
    <col min="16134" max="16134" width="14.00390625" style="0" customWidth="1"/>
  </cols>
  <sheetData>
    <row r="1" spans="1:6" ht="18.75" customHeight="1">
      <c r="A1" s="377" t="s">
        <v>706</v>
      </c>
      <c r="B1" s="378"/>
      <c r="C1" s="378"/>
      <c r="D1" s="378"/>
      <c r="E1" s="378"/>
      <c r="F1" s="379"/>
    </row>
    <row r="2" spans="1:6" ht="15">
      <c r="A2" s="380" t="s">
        <v>439</v>
      </c>
      <c r="B2" s="381"/>
      <c r="C2" s="381"/>
      <c r="D2" s="381"/>
      <c r="E2" s="381"/>
      <c r="F2" s="379"/>
    </row>
    <row r="3" ht="18">
      <c r="A3" s="35"/>
    </row>
    <row r="4" ht="15">
      <c r="A4" s="193"/>
    </row>
    <row r="5" spans="1:6" ht="25.5">
      <c r="A5" s="1" t="s">
        <v>11</v>
      </c>
      <c r="B5" s="2" t="s">
        <v>12</v>
      </c>
      <c r="C5" s="231" t="s">
        <v>623</v>
      </c>
      <c r="D5" s="231" t="s">
        <v>624</v>
      </c>
      <c r="E5" s="231" t="s">
        <v>625</v>
      </c>
      <c r="F5" s="127" t="s">
        <v>705</v>
      </c>
    </row>
    <row r="6" spans="1:6" ht="15">
      <c r="A6" s="24" t="s">
        <v>13</v>
      </c>
      <c r="B6" s="25" t="s">
        <v>14</v>
      </c>
      <c r="C6" s="359">
        <v>6072</v>
      </c>
      <c r="D6" s="359">
        <v>6375</v>
      </c>
      <c r="E6" s="359">
        <v>6694</v>
      </c>
      <c r="F6" s="359">
        <v>7030</v>
      </c>
    </row>
    <row r="7" spans="1:6" ht="15" hidden="1">
      <c r="A7" s="24" t="s">
        <v>15</v>
      </c>
      <c r="B7" s="26" t="s">
        <v>16</v>
      </c>
      <c r="C7" s="232"/>
      <c r="D7" s="232"/>
      <c r="E7" s="232"/>
      <c r="F7" s="232"/>
    </row>
    <row r="8" spans="1:6" ht="15" hidden="1">
      <c r="A8" s="24" t="s">
        <v>17</v>
      </c>
      <c r="B8" s="26" t="s">
        <v>18</v>
      </c>
      <c r="C8" s="232"/>
      <c r="D8" s="232"/>
      <c r="E8" s="232"/>
      <c r="F8" s="232"/>
    </row>
    <row r="9" spans="1:6" ht="15" hidden="1">
      <c r="A9" s="27" t="s">
        <v>19</v>
      </c>
      <c r="B9" s="26" t="s">
        <v>20</v>
      </c>
      <c r="C9" s="232"/>
      <c r="D9" s="232"/>
      <c r="E9" s="232"/>
      <c r="F9" s="232"/>
    </row>
    <row r="10" spans="1:6" ht="15" hidden="1">
      <c r="A10" s="27" t="s">
        <v>21</v>
      </c>
      <c r="B10" s="26" t="s">
        <v>22</v>
      </c>
      <c r="C10" s="232"/>
      <c r="D10" s="232"/>
      <c r="E10" s="232"/>
      <c r="F10" s="232"/>
    </row>
    <row r="11" spans="1:6" ht="15" hidden="1">
      <c r="A11" s="27" t="s">
        <v>23</v>
      </c>
      <c r="B11" s="26" t="s">
        <v>24</v>
      </c>
      <c r="C11" s="232"/>
      <c r="D11" s="232"/>
      <c r="E11" s="232"/>
      <c r="F11" s="232"/>
    </row>
    <row r="12" spans="1:6" ht="15">
      <c r="A12" s="27" t="s">
        <v>25</v>
      </c>
      <c r="B12" s="26" t="s">
        <v>26</v>
      </c>
      <c r="C12" s="232">
        <v>275</v>
      </c>
      <c r="D12" s="232">
        <v>275</v>
      </c>
      <c r="E12" s="232">
        <v>275</v>
      </c>
      <c r="F12" s="232">
        <v>275</v>
      </c>
    </row>
    <row r="13" spans="1:6" ht="15">
      <c r="A13" s="27" t="s">
        <v>27</v>
      </c>
      <c r="B13" s="26" t="s">
        <v>28</v>
      </c>
      <c r="C13" s="232">
        <v>55</v>
      </c>
      <c r="D13" s="232">
        <v>55</v>
      </c>
      <c r="E13" s="232">
        <v>55</v>
      </c>
      <c r="F13" s="232">
        <v>55</v>
      </c>
    </row>
    <row r="14" spans="1:6" ht="15">
      <c r="A14" s="4" t="s">
        <v>29</v>
      </c>
      <c r="B14" s="26" t="s">
        <v>30</v>
      </c>
      <c r="C14" s="232">
        <v>50</v>
      </c>
      <c r="D14" s="232">
        <v>50</v>
      </c>
      <c r="E14" s="232">
        <v>50</v>
      </c>
      <c r="F14" s="232">
        <v>50</v>
      </c>
    </row>
    <row r="15" spans="1:6" ht="15">
      <c r="A15" s="4" t="s">
        <v>31</v>
      </c>
      <c r="B15" s="26" t="s">
        <v>32</v>
      </c>
      <c r="C15" s="232">
        <v>6</v>
      </c>
      <c r="D15" s="232">
        <v>6</v>
      </c>
      <c r="E15" s="232">
        <v>6</v>
      </c>
      <c r="F15" s="232">
        <v>6</v>
      </c>
    </row>
    <row r="16" spans="1:6" ht="15" hidden="1">
      <c r="A16" s="4" t="s">
        <v>33</v>
      </c>
      <c r="B16" s="26" t="s">
        <v>34</v>
      </c>
      <c r="C16" s="232"/>
      <c r="D16" s="232"/>
      <c r="E16" s="232"/>
      <c r="F16" s="232"/>
    </row>
    <row r="17" spans="1:6" ht="15" hidden="1">
      <c r="A17" s="4" t="s">
        <v>35</v>
      </c>
      <c r="B17" s="26" t="s">
        <v>36</v>
      </c>
      <c r="C17" s="232"/>
      <c r="D17" s="232"/>
      <c r="E17" s="232"/>
      <c r="F17" s="232"/>
    </row>
    <row r="18" spans="1:6" ht="15" hidden="1">
      <c r="A18" s="4" t="s">
        <v>343</v>
      </c>
      <c r="B18" s="26" t="s">
        <v>37</v>
      </c>
      <c r="C18" s="160"/>
      <c r="D18" s="160"/>
      <c r="E18" s="160"/>
      <c r="F18" s="160"/>
    </row>
    <row r="19" spans="1:6" ht="15">
      <c r="A19" s="28" t="s">
        <v>287</v>
      </c>
      <c r="B19" s="29" t="s">
        <v>38</v>
      </c>
      <c r="C19" s="161">
        <f>SUM(C6:C18)</f>
        <v>6458</v>
      </c>
      <c r="D19" s="161">
        <f>SUM(D6:D18)</f>
        <v>6761</v>
      </c>
      <c r="E19" s="161">
        <f>SUM(E6:E18)</f>
        <v>7080</v>
      </c>
      <c r="F19" s="161">
        <f>SUM(F6:F18)</f>
        <v>7416</v>
      </c>
    </row>
    <row r="20" spans="1:6" ht="15">
      <c r="A20" s="4" t="s">
        <v>39</v>
      </c>
      <c r="B20" s="26" t="s">
        <v>40</v>
      </c>
      <c r="C20" s="328">
        <v>4222</v>
      </c>
      <c r="D20" s="328">
        <v>4222</v>
      </c>
      <c r="E20" s="328">
        <v>4222</v>
      </c>
      <c r="F20" s="360">
        <v>4222</v>
      </c>
    </row>
    <row r="21" spans="1:6" ht="15">
      <c r="A21" s="4" t="s">
        <v>41</v>
      </c>
      <c r="B21" s="26" t="s">
        <v>42</v>
      </c>
      <c r="C21" s="160">
        <v>516</v>
      </c>
      <c r="D21" s="160">
        <v>516</v>
      </c>
      <c r="E21" s="160">
        <v>516</v>
      </c>
      <c r="F21" s="160">
        <v>516</v>
      </c>
    </row>
    <row r="22" spans="1:6" ht="15">
      <c r="A22" s="5" t="s">
        <v>43</v>
      </c>
      <c r="B22" s="26" t="s">
        <v>44</v>
      </c>
      <c r="C22" s="160">
        <v>800</v>
      </c>
      <c r="D22" s="160">
        <v>800</v>
      </c>
      <c r="E22" s="160">
        <v>800</v>
      </c>
      <c r="F22" s="160">
        <v>800</v>
      </c>
    </row>
    <row r="23" spans="1:6" ht="15">
      <c r="A23" s="6" t="s">
        <v>288</v>
      </c>
      <c r="B23" s="29" t="s">
        <v>45</v>
      </c>
      <c r="C23" s="161">
        <f>SUM(C20:C22)</f>
        <v>5538</v>
      </c>
      <c r="D23" s="161">
        <f>SUM(D20:D22)</f>
        <v>5538</v>
      </c>
      <c r="E23" s="161">
        <f>SUM(E20:E22)</f>
        <v>5538</v>
      </c>
      <c r="F23" s="161">
        <f>SUM(F20:F22)</f>
        <v>5538</v>
      </c>
    </row>
    <row r="24" spans="1:6" ht="15">
      <c r="A24" s="38" t="s">
        <v>371</v>
      </c>
      <c r="B24" s="39" t="s">
        <v>46</v>
      </c>
      <c r="C24" s="161">
        <f>SUM(C19,C23)</f>
        <v>11996</v>
      </c>
      <c r="D24" s="161">
        <f>SUM(D19,D23)</f>
        <v>12299</v>
      </c>
      <c r="E24" s="161">
        <f>SUM(E19,E23)</f>
        <v>12618</v>
      </c>
      <c r="F24" s="161">
        <f>SUM(F19,F23)</f>
        <v>12954</v>
      </c>
    </row>
    <row r="25" spans="1:6" ht="15">
      <c r="A25" s="33" t="s">
        <v>344</v>
      </c>
      <c r="B25" s="39" t="s">
        <v>47</v>
      </c>
      <c r="C25" s="318">
        <v>2644</v>
      </c>
      <c r="D25" s="318">
        <v>2776</v>
      </c>
      <c r="E25" s="318">
        <v>2915</v>
      </c>
      <c r="F25" s="361">
        <v>3061</v>
      </c>
    </row>
    <row r="26" spans="1:6" ht="15">
      <c r="A26" s="4" t="s">
        <v>48</v>
      </c>
      <c r="B26" s="26" t="s">
        <v>49</v>
      </c>
      <c r="C26" s="160"/>
      <c r="D26" s="160"/>
      <c r="E26" s="160"/>
      <c r="F26" s="160"/>
    </row>
    <row r="27" spans="1:6" ht="15">
      <c r="A27" s="4" t="s">
        <v>50</v>
      </c>
      <c r="B27" s="26" t="s">
        <v>51</v>
      </c>
      <c r="C27" s="160">
        <v>733</v>
      </c>
      <c r="D27" s="160">
        <v>770</v>
      </c>
      <c r="E27" s="160">
        <v>808</v>
      </c>
      <c r="F27" s="160">
        <v>850</v>
      </c>
    </row>
    <row r="28" spans="1:6" ht="15" hidden="1">
      <c r="A28" s="4" t="s">
        <v>52</v>
      </c>
      <c r="B28" s="26" t="s">
        <v>53</v>
      </c>
      <c r="C28" s="160"/>
      <c r="D28" s="160"/>
      <c r="E28" s="160"/>
      <c r="F28" s="160"/>
    </row>
    <row r="29" spans="1:6" ht="15">
      <c r="A29" s="6" t="s">
        <v>289</v>
      </c>
      <c r="B29" s="29" t="s">
        <v>54</v>
      </c>
      <c r="C29" s="161">
        <f>SUM(C26:C28)</f>
        <v>733</v>
      </c>
      <c r="D29" s="161">
        <f>SUM(D26:D28)</f>
        <v>770</v>
      </c>
      <c r="E29" s="161">
        <f>SUM(E26:E28)</f>
        <v>808</v>
      </c>
      <c r="F29" s="161">
        <f>SUM(F26:F28)</f>
        <v>850</v>
      </c>
    </row>
    <row r="30" spans="1:6" ht="15">
      <c r="A30" s="4" t="s">
        <v>55</v>
      </c>
      <c r="B30" s="26" t="s">
        <v>56</v>
      </c>
      <c r="C30" s="160">
        <v>136</v>
      </c>
      <c r="D30" s="160">
        <v>136</v>
      </c>
      <c r="E30" s="160">
        <v>136</v>
      </c>
      <c r="F30" s="160">
        <v>136</v>
      </c>
    </row>
    <row r="31" spans="1:6" ht="15" customHeight="1">
      <c r="A31" s="4" t="s">
        <v>57</v>
      </c>
      <c r="B31" s="26" t="s">
        <v>58</v>
      </c>
      <c r="C31" s="160">
        <v>108</v>
      </c>
      <c r="D31" s="160">
        <v>113</v>
      </c>
      <c r="E31" s="160">
        <v>119</v>
      </c>
      <c r="F31" s="160">
        <v>125</v>
      </c>
    </row>
    <row r="32" spans="1:6" ht="15">
      <c r="A32" s="6" t="s">
        <v>372</v>
      </c>
      <c r="B32" s="29" t="s">
        <v>59</v>
      </c>
      <c r="C32" s="161">
        <f>SUM(C30:C31)</f>
        <v>244</v>
      </c>
      <c r="D32" s="161">
        <f>SUM(D30:D31)</f>
        <v>249</v>
      </c>
      <c r="E32" s="161">
        <f>SUM(E30:E31)</f>
        <v>255</v>
      </c>
      <c r="F32" s="161">
        <f>SUM(F30:F31)</f>
        <v>261</v>
      </c>
    </row>
    <row r="33" spans="1:6" ht="15">
      <c r="A33" s="4" t="s">
        <v>60</v>
      </c>
      <c r="B33" s="26" t="s">
        <v>61</v>
      </c>
      <c r="C33" s="328">
        <v>2995</v>
      </c>
      <c r="D33" s="328">
        <v>3295</v>
      </c>
      <c r="E33" s="328">
        <v>3624</v>
      </c>
      <c r="F33" s="328">
        <v>3986</v>
      </c>
    </row>
    <row r="34" spans="1:6" ht="15">
      <c r="A34" s="4" t="s">
        <v>62</v>
      </c>
      <c r="B34" s="26" t="s">
        <v>63</v>
      </c>
      <c r="C34" s="160">
        <v>984</v>
      </c>
      <c r="D34" s="328">
        <v>1033</v>
      </c>
      <c r="E34" s="328">
        <v>1085</v>
      </c>
      <c r="F34" s="328">
        <v>1139</v>
      </c>
    </row>
    <row r="35" spans="1:6" ht="15">
      <c r="A35" s="4" t="s">
        <v>345</v>
      </c>
      <c r="B35" s="26" t="s">
        <v>64</v>
      </c>
      <c r="C35" s="160">
        <v>80</v>
      </c>
      <c r="D35" s="160">
        <v>80</v>
      </c>
      <c r="E35" s="160">
        <v>84</v>
      </c>
      <c r="F35" s="160">
        <v>88</v>
      </c>
    </row>
    <row r="36" spans="1:6" ht="15">
      <c r="A36" s="4" t="s">
        <v>65</v>
      </c>
      <c r="B36" s="26" t="s">
        <v>66</v>
      </c>
      <c r="C36" s="328">
        <v>1370</v>
      </c>
      <c r="D36" s="328">
        <v>1000</v>
      </c>
      <c r="E36" s="328">
        <v>1000</v>
      </c>
      <c r="F36" s="328">
        <v>1000</v>
      </c>
    </row>
    <row r="37" spans="1:6" ht="15">
      <c r="A37" s="8" t="s">
        <v>346</v>
      </c>
      <c r="B37" s="26" t="s">
        <v>67</v>
      </c>
      <c r="C37" s="160">
        <v>900</v>
      </c>
      <c r="D37" s="160">
        <v>990</v>
      </c>
      <c r="E37" s="328">
        <v>1089</v>
      </c>
      <c r="F37" s="328">
        <v>1198</v>
      </c>
    </row>
    <row r="38" spans="1:6" ht="15">
      <c r="A38" s="5" t="s">
        <v>68</v>
      </c>
      <c r="B38" s="26" t="s">
        <v>69</v>
      </c>
      <c r="C38" s="160">
        <v>50</v>
      </c>
      <c r="D38" s="160">
        <v>50</v>
      </c>
      <c r="E38" s="160">
        <v>50</v>
      </c>
      <c r="F38" s="160">
        <v>50</v>
      </c>
    </row>
    <row r="39" spans="1:6" ht="15">
      <c r="A39" s="4" t="s">
        <v>347</v>
      </c>
      <c r="B39" s="26" t="s">
        <v>70</v>
      </c>
      <c r="C39" s="328">
        <v>3212</v>
      </c>
      <c r="D39" s="328">
        <v>3372</v>
      </c>
      <c r="E39" s="328">
        <v>3541</v>
      </c>
      <c r="F39" s="328">
        <v>3718</v>
      </c>
    </row>
    <row r="40" spans="1:6" ht="15">
      <c r="A40" s="6" t="s">
        <v>290</v>
      </c>
      <c r="B40" s="29" t="s">
        <v>71</v>
      </c>
      <c r="C40" s="161">
        <f>SUM(C33:C39)</f>
        <v>9591</v>
      </c>
      <c r="D40" s="161">
        <f>SUM(D33:D39)</f>
        <v>9820</v>
      </c>
      <c r="E40" s="161">
        <f>SUM(E33:E39)</f>
        <v>10473</v>
      </c>
      <c r="F40" s="161">
        <f>SUM(F33:F39)</f>
        <v>11179</v>
      </c>
    </row>
    <row r="41" spans="1:6" ht="15" hidden="1">
      <c r="A41" s="4" t="s">
        <v>72</v>
      </c>
      <c r="B41" s="26" t="s">
        <v>73</v>
      </c>
      <c r="C41" s="160"/>
      <c r="D41" s="160"/>
      <c r="E41" s="160"/>
      <c r="F41" s="160"/>
    </row>
    <row r="42" spans="1:6" ht="15" hidden="1">
      <c r="A42" s="4" t="s">
        <v>74</v>
      </c>
      <c r="B42" s="26" t="s">
        <v>75</v>
      </c>
      <c r="C42" s="160"/>
      <c r="D42" s="160"/>
      <c r="E42" s="160"/>
      <c r="F42" s="160"/>
    </row>
    <row r="43" spans="1:6" ht="15">
      <c r="A43" s="6" t="s">
        <v>291</v>
      </c>
      <c r="B43" s="29" t="s">
        <v>76</v>
      </c>
      <c r="C43" s="161">
        <f>SUM(C41:C42)</f>
        <v>0</v>
      </c>
      <c r="D43" s="161">
        <f>SUM(D41:D42)</f>
        <v>0</v>
      </c>
      <c r="E43" s="161">
        <f>SUM(E41:E42)</f>
        <v>0</v>
      </c>
      <c r="F43" s="161">
        <f>SUM(F41:F42)</f>
        <v>0</v>
      </c>
    </row>
    <row r="44" spans="1:6" ht="15">
      <c r="A44" s="4" t="s">
        <v>77</v>
      </c>
      <c r="B44" s="26" t="s">
        <v>78</v>
      </c>
      <c r="C44" s="328">
        <v>2378</v>
      </c>
      <c r="D44" s="328">
        <v>2497</v>
      </c>
      <c r="E44" s="328">
        <v>2622</v>
      </c>
      <c r="F44" s="328">
        <v>2753</v>
      </c>
    </row>
    <row r="45" spans="1:6" ht="15" hidden="1">
      <c r="A45" s="4" t="s">
        <v>607</v>
      </c>
      <c r="B45" s="26" t="s">
        <v>608</v>
      </c>
      <c r="C45" s="160"/>
      <c r="D45" s="160"/>
      <c r="E45" s="160"/>
      <c r="F45" s="160"/>
    </row>
    <row r="46" spans="1:6" ht="15" hidden="1">
      <c r="A46" s="4" t="s">
        <v>609</v>
      </c>
      <c r="B46" s="26" t="s">
        <v>610</v>
      </c>
      <c r="C46" s="160"/>
      <c r="D46" s="160"/>
      <c r="E46" s="160"/>
      <c r="F46" s="160"/>
    </row>
    <row r="47" spans="1:6" ht="15" hidden="1">
      <c r="A47" s="4" t="s">
        <v>611</v>
      </c>
      <c r="B47" s="26" t="s">
        <v>612</v>
      </c>
      <c r="C47" s="160"/>
      <c r="D47" s="160"/>
      <c r="E47" s="160"/>
      <c r="F47" s="160"/>
    </row>
    <row r="48" spans="1:6" ht="15">
      <c r="A48" s="4" t="s">
        <v>545</v>
      </c>
      <c r="B48" s="26" t="s">
        <v>546</v>
      </c>
      <c r="C48" s="160">
        <v>600</v>
      </c>
      <c r="D48" s="160">
        <v>600</v>
      </c>
      <c r="E48" s="160">
        <v>600</v>
      </c>
      <c r="F48" s="160">
        <v>600</v>
      </c>
    </row>
    <row r="49" spans="1:6" ht="15">
      <c r="A49" s="6" t="s">
        <v>292</v>
      </c>
      <c r="B49" s="29" t="s">
        <v>79</v>
      </c>
      <c r="C49" s="233">
        <f>SUM(C44:C48)</f>
        <v>2978</v>
      </c>
      <c r="D49" s="161">
        <f>SUM(D44:D48)</f>
        <v>3097</v>
      </c>
      <c r="E49" s="161">
        <f>SUM(E44:E48)</f>
        <v>3222</v>
      </c>
      <c r="F49" s="161">
        <f>SUM(F44:F48)</f>
        <v>3353</v>
      </c>
    </row>
    <row r="50" spans="1:6" ht="15">
      <c r="A50" s="33" t="s">
        <v>293</v>
      </c>
      <c r="B50" s="39" t="s">
        <v>80</v>
      </c>
      <c r="C50" s="161">
        <f>SUM(C29,C32,C40,C43,C49)</f>
        <v>13546</v>
      </c>
      <c r="D50" s="161">
        <f>SUM(D29,D32,D40,D43,D49)</f>
        <v>13936</v>
      </c>
      <c r="E50" s="161">
        <f>SUM(E29,E32,E40,E43,E49)</f>
        <v>14758</v>
      </c>
      <c r="F50" s="161">
        <f>SUM(F29,F32,F40,F43,F49)</f>
        <v>15643</v>
      </c>
    </row>
    <row r="51" spans="1:6" ht="15" hidden="1">
      <c r="A51" s="11" t="s">
        <v>81</v>
      </c>
      <c r="B51" s="26" t="s">
        <v>82</v>
      </c>
      <c r="C51" s="160"/>
      <c r="D51" s="160"/>
      <c r="E51" s="160"/>
      <c r="F51" s="23"/>
    </row>
    <row r="52" spans="1:6" ht="15" hidden="1">
      <c r="A52" s="11" t="s">
        <v>294</v>
      </c>
      <c r="B52" s="26" t="s">
        <v>83</v>
      </c>
      <c r="C52" s="160">
        <v>0</v>
      </c>
      <c r="D52" s="160">
        <v>0</v>
      </c>
      <c r="E52" s="160">
        <v>0</v>
      </c>
      <c r="F52" s="160">
        <v>0</v>
      </c>
    </row>
    <row r="53" spans="1:6" ht="15" hidden="1">
      <c r="A53" s="15" t="s">
        <v>348</v>
      </c>
      <c r="B53" s="26" t="s">
        <v>84</v>
      </c>
      <c r="C53" s="160"/>
      <c r="D53" s="160"/>
      <c r="E53" s="160"/>
      <c r="F53" s="160"/>
    </row>
    <row r="54" spans="1:6" ht="15" hidden="1">
      <c r="A54" s="15" t="s">
        <v>349</v>
      </c>
      <c r="B54" s="26" t="s">
        <v>85</v>
      </c>
      <c r="C54" s="160">
        <v>0</v>
      </c>
      <c r="D54" s="160">
        <v>0</v>
      </c>
      <c r="E54" s="160">
        <v>0</v>
      </c>
      <c r="F54" s="160">
        <v>0</v>
      </c>
    </row>
    <row r="55" spans="1:6" ht="15" hidden="1">
      <c r="A55" s="15" t="s">
        <v>350</v>
      </c>
      <c r="B55" s="26" t="s">
        <v>86</v>
      </c>
      <c r="C55" s="160">
        <v>0</v>
      </c>
      <c r="D55" s="160">
        <v>0</v>
      </c>
      <c r="E55" s="160">
        <v>0</v>
      </c>
      <c r="F55" s="160">
        <v>0</v>
      </c>
    </row>
    <row r="56" spans="1:6" ht="15" hidden="1">
      <c r="A56" s="11" t="s">
        <v>351</v>
      </c>
      <c r="B56" s="26" t="s">
        <v>87</v>
      </c>
      <c r="C56" s="160"/>
      <c r="D56" s="160"/>
      <c r="E56" s="160"/>
      <c r="F56" s="160"/>
    </row>
    <row r="57" spans="1:6" ht="15">
      <c r="A57" s="11" t="s">
        <v>352</v>
      </c>
      <c r="B57" s="26" t="s">
        <v>88</v>
      </c>
      <c r="C57" s="160"/>
      <c r="D57" s="160"/>
      <c r="E57" s="160"/>
      <c r="F57" s="160"/>
    </row>
    <row r="58" spans="1:6" ht="15">
      <c r="A58" s="11" t="s">
        <v>353</v>
      </c>
      <c r="B58" s="26" t="s">
        <v>89</v>
      </c>
      <c r="C58" s="328">
        <v>1300</v>
      </c>
      <c r="D58" s="328">
        <v>1000</v>
      </c>
      <c r="E58" s="328">
        <v>1000</v>
      </c>
      <c r="F58" s="328">
        <v>1000</v>
      </c>
    </row>
    <row r="59" spans="1:6" ht="15">
      <c r="A59" s="36" t="s">
        <v>323</v>
      </c>
      <c r="B59" s="39" t="s">
        <v>90</v>
      </c>
      <c r="C59" s="161">
        <f>SUM(C51:C58)</f>
        <v>1300</v>
      </c>
      <c r="D59" s="161">
        <f>SUM(D51:D58)</f>
        <v>1000</v>
      </c>
      <c r="E59" s="161">
        <f>SUM(E51:E58)</f>
        <v>1000</v>
      </c>
      <c r="F59" s="161">
        <f>SUM(F51:F58)</f>
        <v>1000</v>
      </c>
    </row>
    <row r="60" spans="1:6" ht="15" hidden="1">
      <c r="A60" s="10" t="s">
        <v>354</v>
      </c>
      <c r="B60" s="26" t="s">
        <v>91</v>
      </c>
      <c r="C60" s="160"/>
      <c r="D60" s="160"/>
      <c r="E60" s="160"/>
      <c r="F60" s="23"/>
    </row>
    <row r="61" spans="1:6" ht="15" hidden="1">
      <c r="A61" s="10" t="s">
        <v>92</v>
      </c>
      <c r="B61" s="26" t="s">
        <v>93</v>
      </c>
      <c r="C61" s="160"/>
      <c r="D61" s="160"/>
      <c r="E61" s="160"/>
      <c r="F61" s="23"/>
    </row>
    <row r="62" spans="1:6" ht="15" hidden="1">
      <c r="A62" s="10" t="s">
        <v>94</v>
      </c>
      <c r="B62" s="26" t="s">
        <v>95</v>
      </c>
      <c r="C62" s="160"/>
      <c r="D62" s="160"/>
      <c r="E62" s="160"/>
      <c r="F62" s="23"/>
    </row>
    <row r="63" spans="1:6" ht="15" hidden="1">
      <c r="A63" s="10" t="s">
        <v>324</v>
      </c>
      <c r="B63" s="26" t="s">
        <v>96</v>
      </c>
      <c r="C63" s="160"/>
      <c r="D63" s="160"/>
      <c r="E63" s="160"/>
      <c r="F63" s="23"/>
    </row>
    <row r="64" spans="1:6" ht="15" hidden="1">
      <c r="A64" s="10" t="s">
        <v>355</v>
      </c>
      <c r="B64" s="26" t="s">
        <v>97</v>
      </c>
      <c r="C64" s="160"/>
      <c r="D64" s="160"/>
      <c r="E64" s="160"/>
      <c r="F64" s="23"/>
    </row>
    <row r="65" spans="1:6" ht="15">
      <c r="A65" s="10" t="s">
        <v>326</v>
      </c>
      <c r="B65" s="26" t="s">
        <v>98</v>
      </c>
      <c r="C65" s="328">
        <v>2216</v>
      </c>
      <c r="D65" s="328">
        <v>2200</v>
      </c>
      <c r="E65" s="328">
        <v>2200</v>
      </c>
      <c r="F65" s="360">
        <v>2200</v>
      </c>
    </row>
    <row r="66" spans="1:6" ht="15" hidden="1">
      <c r="A66" s="10" t="s">
        <v>356</v>
      </c>
      <c r="B66" s="26" t="s">
        <v>99</v>
      </c>
      <c r="C66" s="160"/>
      <c r="D66" s="160"/>
      <c r="E66" s="160"/>
      <c r="F66" s="23"/>
    </row>
    <row r="67" spans="1:6" ht="15" hidden="1">
      <c r="A67" s="10" t="s">
        <v>357</v>
      </c>
      <c r="B67" s="26" t="s">
        <v>100</v>
      </c>
      <c r="C67" s="160"/>
      <c r="D67" s="160"/>
      <c r="E67" s="160"/>
      <c r="F67" s="23"/>
    </row>
    <row r="68" spans="1:6" ht="15" hidden="1">
      <c r="A68" s="10" t="s">
        <v>101</v>
      </c>
      <c r="B68" s="26" t="s">
        <v>102</v>
      </c>
      <c r="C68" s="160"/>
      <c r="D68" s="160"/>
      <c r="E68" s="160"/>
      <c r="F68" s="23"/>
    </row>
    <row r="69" spans="1:6" ht="15" hidden="1">
      <c r="A69" s="16" t="s">
        <v>103</v>
      </c>
      <c r="B69" s="26" t="s">
        <v>104</v>
      </c>
      <c r="C69" s="160"/>
      <c r="D69" s="160"/>
      <c r="E69" s="160"/>
      <c r="F69" s="23"/>
    </row>
    <row r="70" spans="1:6" ht="15">
      <c r="A70" s="10" t="s">
        <v>358</v>
      </c>
      <c r="B70" s="26" t="s">
        <v>105</v>
      </c>
      <c r="C70" s="160">
        <v>400</v>
      </c>
      <c r="D70" s="160">
        <v>400</v>
      </c>
      <c r="E70" s="160">
        <v>400</v>
      </c>
      <c r="F70" s="160">
        <v>400</v>
      </c>
    </row>
    <row r="71" spans="1:6" ht="15">
      <c r="A71" s="16" t="s">
        <v>494</v>
      </c>
      <c r="B71" s="26" t="s">
        <v>106</v>
      </c>
      <c r="C71" s="328">
        <v>789</v>
      </c>
      <c r="D71" s="160"/>
      <c r="E71" s="160"/>
      <c r="F71" s="160"/>
    </row>
    <row r="72" spans="1:6" ht="15">
      <c r="A72" s="16" t="s">
        <v>495</v>
      </c>
      <c r="B72" s="26" t="s">
        <v>106</v>
      </c>
      <c r="C72" s="328">
        <v>13800</v>
      </c>
      <c r="D72" s="232"/>
      <c r="E72" s="232"/>
      <c r="F72" s="232"/>
    </row>
    <row r="73" spans="1:6" ht="15">
      <c r="A73" s="36" t="s">
        <v>329</v>
      </c>
      <c r="B73" s="39" t="s">
        <v>107</v>
      </c>
      <c r="C73" s="226">
        <f>SUM(C60:C72)</f>
        <v>17205</v>
      </c>
      <c r="D73" s="226">
        <f>SUM(D60:D72)</f>
        <v>2600</v>
      </c>
      <c r="E73" s="226">
        <f>SUM(E60:E72)</f>
        <v>2600</v>
      </c>
      <c r="F73" s="226">
        <f>SUM(F60:F72)</f>
        <v>2600</v>
      </c>
    </row>
    <row r="74" spans="1:6" ht="15.75">
      <c r="A74" s="204" t="s">
        <v>586</v>
      </c>
      <c r="B74" s="39"/>
      <c r="C74" s="161">
        <f>SUM(C24,C25,C50,C73,C59)</f>
        <v>46691</v>
      </c>
      <c r="D74" s="161">
        <f>SUM(D24,D25,D50,D73,D59)</f>
        <v>32611</v>
      </c>
      <c r="E74" s="161">
        <f>SUM(E24,E25,E50,E73,E59)</f>
        <v>33891</v>
      </c>
      <c r="F74" s="161">
        <f>SUM(F24,F25,F50,F73,F59)</f>
        <v>35258</v>
      </c>
    </row>
    <row r="75" spans="1:6" ht="15">
      <c r="A75" s="30" t="s">
        <v>108</v>
      </c>
      <c r="B75" s="26" t="s">
        <v>109</v>
      </c>
      <c r="C75" s="160"/>
      <c r="D75" s="160"/>
      <c r="E75" s="160"/>
      <c r="F75" s="23"/>
    </row>
    <row r="76" spans="1:6" ht="15">
      <c r="A76" s="30" t="s">
        <v>359</v>
      </c>
      <c r="B76" s="26" t="s">
        <v>110</v>
      </c>
      <c r="C76" s="328">
        <v>236</v>
      </c>
      <c r="D76" s="160"/>
      <c r="E76" s="160"/>
      <c r="F76" s="23"/>
    </row>
    <row r="77" spans="1:6" ht="15" hidden="1">
      <c r="A77" s="30" t="s">
        <v>111</v>
      </c>
      <c r="B77" s="26" t="s">
        <v>112</v>
      </c>
      <c r="C77" s="160"/>
      <c r="D77" s="160"/>
      <c r="E77" s="160"/>
      <c r="F77" s="23"/>
    </row>
    <row r="78" spans="1:6" ht="15" hidden="1">
      <c r="A78" s="30" t="s">
        <v>113</v>
      </c>
      <c r="B78" s="26" t="s">
        <v>114</v>
      </c>
      <c r="C78" s="160"/>
      <c r="D78" s="160"/>
      <c r="E78" s="160"/>
      <c r="F78" s="23"/>
    </row>
    <row r="79" spans="1:6" ht="15" hidden="1">
      <c r="A79" s="5" t="s">
        <v>587</v>
      </c>
      <c r="B79" s="26" t="s">
        <v>115</v>
      </c>
      <c r="C79" s="160"/>
      <c r="D79" s="160"/>
      <c r="E79" s="160"/>
      <c r="F79" s="23"/>
    </row>
    <row r="80" spans="1:6" ht="15" hidden="1">
      <c r="A80" s="5" t="s">
        <v>588</v>
      </c>
      <c r="B80" s="26" t="s">
        <v>116</v>
      </c>
      <c r="C80" s="160"/>
      <c r="D80" s="160"/>
      <c r="E80" s="160"/>
      <c r="F80" s="23"/>
    </row>
    <row r="81" spans="1:6" ht="15">
      <c r="A81" s="5" t="s">
        <v>117</v>
      </c>
      <c r="B81" s="26" t="s">
        <v>118</v>
      </c>
      <c r="C81" s="328">
        <v>64</v>
      </c>
      <c r="D81" s="160"/>
      <c r="E81" s="160"/>
      <c r="F81" s="23"/>
    </row>
    <row r="82" spans="1:6" ht="15">
      <c r="A82" s="37" t="s">
        <v>330</v>
      </c>
      <c r="B82" s="39" t="s">
        <v>119</v>
      </c>
      <c r="C82" s="161">
        <f>SUM(C75:C81)</f>
        <v>300</v>
      </c>
      <c r="D82" s="161">
        <f>SUM(D75:D81)</f>
        <v>0</v>
      </c>
      <c r="E82" s="161">
        <f>SUM(E75:E81)</f>
        <v>0</v>
      </c>
      <c r="F82" s="161">
        <f>SUM(F75:F81)</f>
        <v>0</v>
      </c>
    </row>
    <row r="83" spans="1:6" ht="15">
      <c r="A83" s="11" t="s">
        <v>120</v>
      </c>
      <c r="B83" s="26" t="s">
        <v>121</v>
      </c>
      <c r="C83" s="328">
        <v>18769</v>
      </c>
      <c r="D83" s="160"/>
      <c r="E83" s="160"/>
      <c r="F83" s="23"/>
    </row>
    <row r="84" spans="1:6" ht="15" hidden="1">
      <c r="A84" s="11" t="s">
        <v>122</v>
      </c>
      <c r="B84" s="26" t="s">
        <v>123</v>
      </c>
      <c r="C84" s="160"/>
      <c r="D84" s="160"/>
      <c r="E84" s="160"/>
      <c r="F84" s="23"/>
    </row>
    <row r="85" spans="1:6" ht="15" hidden="1">
      <c r="A85" s="11" t="s">
        <v>124</v>
      </c>
      <c r="B85" s="26" t="s">
        <v>125</v>
      </c>
      <c r="C85" s="160"/>
      <c r="D85" s="160"/>
      <c r="E85" s="160"/>
      <c r="F85" s="23"/>
    </row>
    <row r="86" spans="1:6" ht="15">
      <c r="A86" s="11" t="s">
        <v>126</v>
      </c>
      <c r="B86" s="26" t="s">
        <v>127</v>
      </c>
      <c r="C86" s="328">
        <v>5078</v>
      </c>
      <c r="D86" s="160"/>
      <c r="E86" s="160"/>
      <c r="F86" s="23"/>
    </row>
    <row r="87" spans="1:6" ht="15">
      <c r="A87" s="36" t="s">
        <v>331</v>
      </c>
      <c r="B87" s="39" t="s">
        <v>128</v>
      </c>
      <c r="C87" s="161">
        <f>SUM(C83:C86)</f>
        <v>23847</v>
      </c>
      <c r="D87" s="161">
        <f>SUM(D83:D86)</f>
        <v>0</v>
      </c>
      <c r="E87" s="161">
        <f>SUM(E83:E86)</f>
        <v>0</v>
      </c>
      <c r="F87" s="161">
        <f>SUM(F83:F86)</f>
        <v>0</v>
      </c>
    </row>
    <row r="88" spans="1:6" ht="15" hidden="1">
      <c r="A88" s="11" t="s">
        <v>129</v>
      </c>
      <c r="B88" s="26" t="s">
        <v>130</v>
      </c>
      <c r="C88" s="160"/>
      <c r="D88" s="160"/>
      <c r="E88" s="160"/>
      <c r="F88" s="160"/>
    </row>
    <row r="89" spans="1:6" ht="15" hidden="1">
      <c r="A89" s="11" t="s">
        <v>360</v>
      </c>
      <c r="B89" s="26" t="s">
        <v>131</v>
      </c>
      <c r="C89" s="160"/>
      <c r="D89" s="160"/>
      <c r="E89" s="160"/>
      <c r="F89" s="160"/>
    </row>
    <row r="90" spans="1:6" ht="15" hidden="1">
      <c r="A90" s="11" t="s">
        <v>361</v>
      </c>
      <c r="B90" s="26" t="s">
        <v>132</v>
      </c>
      <c r="C90" s="160"/>
      <c r="D90" s="160"/>
      <c r="E90" s="160"/>
      <c r="F90" s="160"/>
    </row>
    <row r="91" spans="1:6" ht="15" hidden="1">
      <c r="A91" s="11" t="s">
        <v>362</v>
      </c>
      <c r="B91" s="26" t="s">
        <v>133</v>
      </c>
      <c r="C91" s="160"/>
      <c r="D91" s="160"/>
      <c r="E91" s="160"/>
      <c r="F91" s="160"/>
    </row>
    <row r="92" spans="1:6" ht="15" hidden="1">
      <c r="A92" s="11" t="s">
        <v>363</v>
      </c>
      <c r="B92" s="26" t="s">
        <v>134</v>
      </c>
      <c r="C92" s="160"/>
      <c r="D92" s="160"/>
      <c r="E92" s="160"/>
      <c r="F92" s="160"/>
    </row>
    <row r="93" spans="1:6" ht="15">
      <c r="A93" s="11" t="s">
        <v>364</v>
      </c>
      <c r="B93" s="26" t="s">
        <v>135</v>
      </c>
      <c r="C93" s="160">
        <v>100</v>
      </c>
      <c r="D93" s="160">
        <v>100</v>
      </c>
      <c r="E93" s="160">
        <v>100</v>
      </c>
      <c r="F93" s="160">
        <v>100</v>
      </c>
    </row>
    <row r="94" spans="1:6" ht="15">
      <c r="A94" s="11" t="s">
        <v>136</v>
      </c>
      <c r="B94" s="26" t="s">
        <v>137</v>
      </c>
      <c r="C94" s="160">
        <v>100</v>
      </c>
      <c r="D94" s="160">
        <v>100</v>
      </c>
      <c r="E94" s="160">
        <v>100</v>
      </c>
      <c r="F94" s="160">
        <v>100</v>
      </c>
    </row>
    <row r="95" spans="1:6" ht="15">
      <c r="A95" s="11" t="s">
        <v>365</v>
      </c>
      <c r="B95" s="26" t="s">
        <v>138</v>
      </c>
      <c r="C95" s="160"/>
      <c r="D95" s="160"/>
      <c r="E95" s="160"/>
      <c r="F95" s="160"/>
    </row>
    <row r="96" spans="1:6" ht="15">
      <c r="A96" s="36" t="s">
        <v>332</v>
      </c>
      <c r="B96" s="39" t="s">
        <v>139</v>
      </c>
      <c r="C96" s="161">
        <f>SUM(C88:C95)</f>
        <v>200</v>
      </c>
      <c r="D96" s="161">
        <f>SUM(D88:D95)</f>
        <v>200</v>
      </c>
      <c r="E96" s="161">
        <f>SUM(E88:E95)</f>
        <v>200</v>
      </c>
      <c r="F96" s="161">
        <f>SUM(F88:F95)</f>
        <v>200</v>
      </c>
    </row>
    <row r="97" spans="1:6" ht="15.75">
      <c r="A97" s="204" t="s">
        <v>589</v>
      </c>
      <c r="B97" s="39"/>
      <c r="C97" s="161">
        <f>SUM(C82,C87,C96)</f>
        <v>24347</v>
      </c>
      <c r="D97" s="161">
        <f>SUM(D82,D87,D96)</f>
        <v>200</v>
      </c>
      <c r="E97" s="161">
        <f>SUM(E82,E87,E96)</f>
        <v>200</v>
      </c>
      <c r="F97" s="161">
        <f>SUM(F82,F87,F96)</f>
        <v>200</v>
      </c>
    </row>
    <row r="98" spans="1:25" ht="15.75">
      <c r="A98" s="234" t="s">
        <v>373</v>
      </c>
      <c r="B98" s="235" t="s">
        <v>140</v>
      </c>
      <c r="C98" s="161">
        <f>SUM(C74,C97)</f>
        <v>71038</v>
      </c>
      <c r="D98" s="161">
        <f>SUM(D74,D97)</f>
        <v>32811</v>
      </c>
      <c r="E98" s="161">
        <f>SUM(E74,E97)</f>
        <v>34091</v>
      </c>
      <c r="F98" s="161">
        <f>SUM(F74,F97)</f>
        <v>35458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9"/>
      <c r="Y98" s="19"/>
    </row>
    <row r="99" spans="1:25" ht="15" hidden="1">
      <c r="A99" s="11" t="s">
        <v>366</v>
      </c>
      <c r="B99" s="4" t="s">
        <v>141</v>
      </c>
      <c r="C99" s="11"/>
      <c r="D99" s="11"/>
      <c r="E99" s="11"/>
      <c r="F99" s="236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 hidden="1">
      <c r="A100" s="11" t="s">
        <v>142</v>
      </c>
      <c r="B100" s="4" t="s">
        <v>143</v>
      </c>
      <c r="C100" s="11"/>
      <c r="D100" s="11"/>
      <c r="E100" s="11"/>
      <c r="F100" s="2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 hidden="1">
      <c r="A101" s="11" t="s">
        <v>367</v>
      </c>
      <c r="B101" s="4" t="s">
        <v>144</v>
      </c>
      <c r="C101" s="11"/>
      <c r="D101" s="11"/>
      <c r="E101" s="11"/>
      <c r="F101" s="236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19"/>
      <c r="Y101" s="19"/>
    </row>
    <row r="102" spans="1:25" ht="15" hidden="1">
      <c r="A102" s="13" t="s">
        <v>337</v>
      </c>
      <c r="B102" s="6" t="s">
        <v>145</v>
      </c>
      <c r="C102" s="13"/>
      <c r="D102" s="13"/>
      <c r="E102" s="13"/>
      <c r="F102" s="237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19"/>
      <c r="Y102" s="19"/>
    </row>
    <row r="103" spans="1:25" ht="15" hidden="1">
      <c r="A103" s="31" t="s">
        <v>368</v>
      </c>
      <c r="B103" s="4" t="s">
        <v>146</v>
      </c>
      <c r="C103" s="31"/>
      <c r="D103" s="31"/>
      <c r="E103" s="31"/>
      <c r="F103" s="2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 hidden="1">
      <c r="A104" s="31" t="s">
        <v>340</v>
      </c>
      <c r="B104" s="4" t="s">
        <v>147</v>
      </c>
      <c r="C104" s="31"/>
      <c r="D104" s="31"/>
      <c r="E104" s="31"/>
      <c r="F104" s="23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9"/>
      <c r="Y104" s="19"/>
    </row>
    <row r="105" spans="1:25" ht="15" hidden="1">
      <c r="A105" s="11" t="s">
        <v>148</v>
      </c>
      <c r="B105" s="4" t="s">
        <v>149</v>
      </c>
      <c r="C105" s="11"/>
      <c r="D105" s="11"/>
      <c r="E105" s="11"/>
      <c r="F105" s="2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 hidden="1">
      <c r="A106" s="11" t="s">
        <v>369</v>
      </c>
      <c r="B106" s="4" t="s">
        <v>150</v>
      </c>
      <c r="C106" s="11"/>
      <c r="D106" s="11"/>
      <c r="E106" s="11"/>
      <c r="F106" s="23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19"/>
      <c r="Y106" s="19"/>
    </row>
    <row r="107" spans="1:25" ht="15" hidden="1">
      <c r="A107" s="12" t="s">
        <v>338</v>
      </c>
      <c r="B107" s="6" t="s">
        <v>151</v>
      </c>
      <c r="C107" s="12"/>
      <c r="D107" s="12"/>
      <c r="E107" s="12"/>
      <c r="F107" s="239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19"/>
      <c r="Y107" s="19"/>
    </row>
    <row r="108" spans="1:25" ht="15" hidden="1">
      <c r="A108" s="31" t="s">
        <v>152</v>
      </c>
      <c r="B108" s="4" t="s">
        <v>153</v>
      </c>
      <c r="C108" s="31"/>
      <c r="D108" s="31"/>
      <c r="E108" s="31"/>
      <c r="F108" s="2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1" t="s">
        <v>154</v>
      </c>
      <c r="B109" s="4" t="s">
        <v>155</v>
      </c>
      <c r="C109" s="169">
        <v>847</v>
      </c>
      <c r="D109" s="31"/>
      <c r="E109" s="31"/>
      <c r="F109" s="2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 hidden="1">
      <c r="A110" s="12" t="s">
        <v>156</v>
      </c>
      <c r="B110" s="6" t="s">
        <v>157</v>
      </c>
      <c r="C110" s="31"/>
      <c r="D110" s="31"/>
      <c r="E110" s="31"/>
      <c r="F110" s="23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 hidden="1">
      <c r="A111" s="31" t="s">
        <v>158</v>
      </c>
      <c r="B111" s="4" t="s">
        <v>159</v>
      </c>
      <c r="C111" s="31"/>
      <c r="D111" s="31"/>
      <c r="E111" s="31"/>
      <c r="F111" s="2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 hidden="1">
      <c r="A112" s="31" t="s">
        <v>160</v>
      </c>
      <c r="B112" s="4" t="s">
        <v>161</v>
      </c>
      <c r="C112" s="31"/>
      <c r="D112" s="31"/>
      <c r="E112" s="31"/>
      <c r="F112" s="2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 hidden="1">
      <c r="A113" s="31" t="s">
        <v>162</v>
      </c>
      <c r="B113" s="4" t="s">
        <v>163</v>
      </c>
      <c r="C113" s="31"/>
      <c r="D113" s="31"/>
      <c r="E113" s="31"/>
      <c r="F113" s="238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19"/>
      <c r="Y113" s="19"/>
    </row>
    <row r="114" spans="1:25" ht="15" hidden="1">
      <c r="A114" s="32" t="s">
        <v>339</v>
      </c>
      <c r="B114" s="33" t="s">
        <v>164</v>
      </c>
      <c r="C114" s="12"/>
      <c r="D114" s="12"/>
      <c r="E114" s="12"/>
      <c r="F114" s="239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 hidden="1">
      <c r="A115" s="31" t="s">
        <v>165</v>
      </c>
      <c r="B115" s="4" t="s">
        <v>166</v>
      </c>
      <c r="C115" s="31"/>
      <c r="D115" s="31"/>
      <c r="E115" s="31"/>
      <c r="F115" s="23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9"/>
      <c r="Y115" s="19"/>
    </row>
    <row r="116" spans="1:25" ht="15" hidden="1">
      <c r="A116" s="11" t="s">
        <v>167</v>
      </c>
      <c r="B116" s="4" t="s">
        <v>168</v>
      </c>
      <c r="C116" s="11"/>
      <c r="D116" s="11"/>
      <c r="E116" s="11"/>
      <c r="F116" s="236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 hidden="1">
      <c r="A117" s="31" t="s">
        <v>370</v>
      </c>
      <c r="B117" s="4" t="s">
        <v>169</v>
      </c>
      <c r="C117" s="31"/>
      <c r="D117" s="31"/>
      <c r="E117" s="31"/>
      <c r="F117" s="2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 hidden="1">
      <c r="A118" s="31" t="s">
        <v>341</v>
      </c>
      <c r="B118" s="4" t="s">
        <v>170</v>
      </c>
      <c r="C118" s="31"/>
      <c r="D118" s="31"/>
      <c r="E118" s="31"/>
      <c r="F118" s="23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19"/>
      <c r="Y118" s="19"/>
    </row>
    <row r="119" spans="1:25" ht="15" hidden="1">
      <c r="A119" s="32" t="s">
        <v>342</v>
      </c>
      <c r="B119" s="33" t="s">
        <v>171</v>
      </c>
      <c r="C119" s="12"/>
      <c r="D119" s="12"/>
      <c r="E119" s="12"/>
      <c r="F119" s="23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9"/>
      <c r="Y119" s="19"/>
    </row>
    <row r="120" spans="1:25" ht="15" hidden="1">
      <c r="A120" s="11" t="s">
        <v>172</v>
      </c>
      <c r="B120" s="4" t="s">
        <v>173</v>
      </c>
      <c r="C120" s="11"/>
      <c r="D120" s="11"/>
      <c r="E120" s="11"/>
      <c r="F120" s="23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.75">
      <c r="A121" s="228" t="s">
        <v>374</v>
      </c>
      <c r="B121" s="229" t="s">
        <v>174</v>
      </c>
      <c r="C121" s="12"/>
      <c r="D121" s="12"/>
      <c r="E121" s="12"/>
      <c r="F121" s="23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.75">
      <c r="A122" s="190" t="s">
        <v>406</v>
      </c>
      <c r="B122" s="191"/>
      <c r="C122" s="161">
        <f>C98+C109</f>
        <v>71885</v>
      </c>
      <c r="D122" s="161">
        <f>D98</f>
        <v>32811</v>
      </c>
      <c r="E122" s="161">
        <f>E98</f>
        <v>34091</v>
      </c>
      <c r="F122" s="161">
        <f>F98</f>
        <v>35458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6" ht="15">
      <c r="B171" s="19"/>
      <c r="C171" s="19"/>
      <c r="D171" s="19"/>
      <c r="E171" s="19"/>
      <c r="F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256" scale="75" r:id="rId1"/>
  <headerFooter>
    <oddHeader>&amp;R11/2. melléklet a ../2018.(II...)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 topLeftCell="A37">
      <selection activeCell="A61" sqref="A61:XFD6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  <col min="257" max="257" width="92.57421875" style="0" customWidth="1"/>
    <col min="259" max="259" width="16.421875" style="0" customWidth="1"/>
    <col min="260" max="260" width="16.00390625" style="0" customWidth="1"/>
    <col min="261" max="261" width="16.7109375" style="0" customWidth="1"/>
    <col min="262" max="262" width="14.7109375" style="0" customWidth="1"/>
    <col min="513" max="513" width="92.57421875" style="0" customWidth="1"/>
    <col min="515" max="515" width="16.421875" style="0" customWidth="1"/>
    <col min="516" max="516" width="16.00390625" style="0" customWidth="1"/>
    <col min="517" max="517" width="16.7109375" style="0" customWidth="1"/>
    <col min="518" max="518" width="14.7109375" style="0" customWidth="1"/>
    <col min="769" max="769" width="92.57421875" style="0" customWidth="1"/>
    <col min="771" max="771" width="16.421875" style="0" customWidth="1"/>
    <col min="772" max="772" width="16.00390625" style="0" customWidth="1"/>
    <col min="773" max="773" width="16.7109375" style="0" customWidth="1"/>
    <col min="774" max="774" width="14.7109375" style="0" customWidth="1"/>
    <col min="1025" max="1025" width="92.57421875" style="0" customWidth="1"/>
    <col min="1027" max="1027" width="16.421875" style="0" customWidth="1"/>
    <col min="1028" max="1028" width="16.00390625" style="0" customWidth="1"/>
    <col min="1029" max="1029" width="16.7109375" style="0" customWidth="1"/>
    <col min="1030" max="1030" width="14.7109375" style="0" customWidth="1"/>
    <col min="1281" max="1281" width="92.57421875" style="0" customWidth="1"/>
    <col min="1283" max="1283" width="16.421875" style="0" customWidth="1"/>
    <col min="1284" max="1284" width="16.00390625" style="0" customWidth="1"/>
    <col min="1285" max="1285" width="16.7109375" style="0" customWidth="1"/>
    <col min="1286" max="1286" width="14.7109375" style="0" customWidth="1"/>
    <col min="1537" max="1537" width="92.57421875" style="0" customWidth="1"/>
    <col min="1539" max="1539" width="16.421875" style="0" customWidth="1"/>
    <col min="1540" max="1540" width="16.00390625" style="0" customWidth="1"/>
    <col min="1541" max="1541" width="16.7109375" style="0" customWidth="1"/>
    <col min="1542" max="1542" width="14.7109375" style="0" customWidth="1"/>
    <col min="1793" max="1793" width="92.57421875" style="0" customWidth="1"/>
    <col min="1795" max="1795" width="16.421875" style="0" customWidth="1"/>
    <col min="1796" max="1796" width="16.00390625" style="0" customWidth="1"/>
    <col min="1797" max="1797" width="16.7109375" style="0" customWidth="1"/>
    <col min="1798" max="1798" width="14.7109375" style="0" customWidth="1"/>
    <col min="2049" max="2049" width="92.57421875" style="0" customWidth="1"/>
    <col min="2051" max="2051" width="16.421875" style="0" customWidth="1"/>
    <col min="2052" max="2052" width="16.00390625" style="0" customWidth="1"/>
    <col min="2053" max="2053" width="16.7109375" style="0" customWidth="1"/>
    <col min="2054" max="2054" width="14.7109375" style="0" customWidth="1"/>
    <col min="2305" max="2305" width="92.57421875" style="0" customWidth="1"/>
    <col min="2307" max="2307" width="16.421875" style="0" customWidth="1"/>
    <col min="2308" max="2308" width="16.00390625" style="0" customWidth="1"/>
    <col min="2309" max="2309" width="16.7109375" style="0" customWidth="1"/>
    <col min="2310" max="2310" width="14.7109375" style="0" customWidth="1"/>
    <col min="2561" max="2561" width="92.57421875" style="0" customWidth="1"/>
    <col min="2563" max="2563" width="16.421875" style="0" customWidth="1"/>
    <col min="2564" max="2564" width="16.00390625" style="0" customWidth="1"/>
    <col min="2565" max="2565" width="16.7109375" style="0" customWidth="1"/>
    <col min="2566" max="2566" width="14.7109375" style="0" customWidth="1"/>
    <col min="2817" max="2817" width="92.57421875" style="0" customWidth="1"/>
    <col min="2819" max="2819" width="16.421875" style="0" customWidth="1"/>
    <col min="2820" max="2820" width="16.00390625" style="0" customWidth="1"/>
    <col min="2821" max="2821" width="16.7109375" style="0" customWidth="1"/>
    <col min="2822" max="2822" width="14.7109375" style="0" customWidth="1"/>
    <col min="3073" max="3073" width="92.57421875" style="0" customWidth="1"/>
    <col min="3075" max="3075" width="16.421875" style="0" customWidth="1"/>
    <col min="3076" max="3076" width="16.00390625" style="0" customWidth="1"/>
    <col min="3077" max="3077" width="16.7109375" style="0" customWidth="1"/>
    <col min="3078" max="3078" width="14.7109375" style="0" customWidth="1"/>
    <col min="3329" max="3329" width="92.57421875" style="0" customWidth="1"/>
    <col min="3331" max="3331" width="16.421875" style="0" customWidth="1"/>
    <col min="3332" max="3332" width="16.00390625" style="0" customWidth="1"/>
    <col min="3333" max="3333" width="16.7109375" style="0" customWidth="1"/>
    <col min="3334" max="3334" width="14.7109375" style="0" customWidth="1"/>
    <col min="3585" max="3585" width="92.57421875" style="0" customWidth="1"/>
    <col min="3587" max="3587" width="16.421875" style="0" customWidth="1"/>
    <col min="3588" max="3588" width="16.00390625" style="0" customWidth="1"/>
    <col min="3589" max="3589" width="16.7109375" style="0" customWidth="1"/>
    <col min="3590" max="3590" width="14.7109375" style="0" customWidth="1"/>
    <col min="3841" max="3841" width="92.57421875" style="0" customWidth="1"/>
    <col min="3843" max="3843" width="16.421875" style="0" customWidth="1"/>
    <col min="3844" max="3844" width="16.00390625" style="0" customWidth="1"/>
    <col min="3845" max="3845" width="16.7109375" style="0" customWidth="1"/>
    <col min="3846" max="3846" width="14.7109375" style="0" customWidth="1"/>
    <col min="4097" max="4097" width="92.57421875" style="0" customWidth="1"/>
    <col min="4099" max="4099" width="16.421875" style="0" customWidth="1"/>
    <col min="4100" max="4100" width="16.00390625" style="0" customWidth="1"/>
    <col min="4101" max="4101" width="16.7109375" style="0" customWidth="1"/>
    <col min="4102" max="4102" width="14.7109375" style="0" customWidth="1"/>
    <col min="4353" max="4353" width="92.57421875" style="0" customWidth="1"/>
    <col min="4355" max="4355" width="16.421875" style="0" customWidth="1"/>
    <col min="4356" max="4356" width="16.00390625" style="0" customWidth="1"/>
    <col min="4357" max="4357" width="16.7109375" style="0" customWidth="1"/>
    <col min="4358" max="4358" width="14.7109375" style="0" customWidth="1"/>
    <col min="4609" max="4609" width="92.57421875" style="0" customWidth="1"/>
    <col min="4611" max="4611" width="16.421875" style="0" customWidth="1"/>
    <col min="4612" max="4612" width="16.00390625" style="0" customWidth="1"/>
    <col min="4613" max="4613" width="16.7109375" style="0" customWidth="1"/>
    <col min="4614" max="4614" width="14.7109375" style="0" customWidth="1"/>
    <col min="4865" max="4865" width="92.57421875" style="0" customWidth="1"/>
    <col min="4867" max="4867" width="16.421875" style="0" customWidth="1"/>
    <col min="4868" max="4868" width="16.00390625" style="0" customWidth="1"/>
    <col min="4869" max="4869" width="16.7109375" style="0" customWidth="1"/>
    <col min="4870" max="4870" width="14.7109375" style="0" customWidth="1"/>
    <col min="5121" max="5121" width="92.57421875" style="0" customWidth="1"/>
    <col min="5123" max="5123" width="16.421875" style="0" customWidth="1"/>
    <col min="5124" max="5124" width="16.00390625" style="0" customWidth="1"/>
    <col min="5125" max="5125" width="16.7109375" style="0" customWidth="1"/>
    <col min="5126" max="5126" width="14.7109375" style="0" customWidth="1"/>
    <col min="5377" max="5377" width="92.57421875" style="0" customWidth="1"/>
    <col min="5379" max="5379" width="16.421875" style="0" customWidth="1"/>
    <col min="5380" max="5380" width="16.00390625" style="0" customWidth="1"/>
    <col min="5381" max="5381" width="16.7109375" style="0" customWidth="1"/>
    <col min="5382" max="5382" width="14.7109375" style="0" customWidth="1"/>
    <col min="5633" max="5633" width="92.57421875" style="0" customWidth="1"/>
    <col min="5635" max="5635" width="16.421875" style="0" customWidth="1"/>
    <col min="5636" max="5636" width="16.00390625" style="0" customWidth="1"/>
    <col min="5637" max="5637" width="16.7109375" style="0" customWidth="1"/>
    <col min="5638" max="5638" width="14.7109375" style="0" customWidth="1"/>
    <col min="5889" max="5889" width="92.57421875" style="0" customWidth="1"/>
    <col min="5891" max="5891" width="16.421875" style="0" customWidth="1"/>
    <col min="5892" max="5892" width="16.00390625" style="0" customWidth="1"/>
    <col min="5893" max="5893" width="16.7109375" style="0" customWidth="1"/>
    <col min="5894" max="5894" width="14.7109375" style="0" customWidth="1"/>
    <col min="6145" max="6145" width="92.57421875" style="0" customWidth="1"/>
    <col min="6147" max="6147" width="16.421875" style="0" customWidth="1"/>
    <col min="6148" max="6148" width="16.00390625" style="0" customWidth="1"/>
    <col min="6149" max="6149" width="16.7109375" style="0" customWidth="1"/>
    <col min="6150" max="6150" width="14.7109375" style="0" customWidth="1"/>
    <col min="6401" max="6401" width="92.57421875" style="0" customWidth="1"/>
    <col min="6403" max="6403" width="16.421875" style="0" customWidth="1"/>
    <col min="6404" max="6404" width="16.00390625" style="0" customWidth="1"/>
    <col min="6405" max="6405" width="16.7109375" style="0" customWidth="1"/>
    <col min="6406" max="6406" width="14.7109375" style="0" customWidth="1"/>
    <col min="6657" max="6657" width="92.57421875" style="0" customWidth="1"/>
    <col min="6659" max="6659" width="16.421875" style="0" customWidth="1"/>
    <col min="6660" max="6660" width="16.00390625" style="0" customWidth="1"/>
    <col min="6661" max="6661" width="16.7109375" style="0" customWidth="1"/>
    <col min="6662" max="6662" width="14.7109375" style="0" customWidth="1"/>
    <col min="6913" max="6913" width="92.57421875" style="0" customWidth="1"/>
    <col min="6915" max="6915" width="16.421875" style="0" customWidth="1"/>
    <col min="6916" max="6916" width="16.00390625" style="0" customWidth="1"/>
    <col min="6917" max="6917" width="16.7109375" style="0" customWidth="1"/>
    <col min="6918" max="6918" width="14.7109375" style="0" customWidth="1"/>
    <col min="7169" max="7169" width="92.57421875" style="0" customWidth="1"/>
    <col min="7171" max="7171" width="16.421875" style="0" customWidth="1"/>
    <col min="7172" max="7172" width="16.00390625" style="0" customWidth="1"/>
    <col min="7173" max="7173" width="16.7109375" style="0" customWidth="1"/>
    <col min="7174" max="7174" width="14.7109375" style="0" customWidth="1"/>
    <col min="7425" max="7425" width="92.57421875" style="0" customWidth="1"/>
    <col min="7427" max="7427" width="16.421875" style="0" customWidth="1"/>
    <col min="7428" max="7428" width="16.00390625" style="0" customWidth="1"/>
    <col min="7429" max="7429" width="16.7109375" style="0" customWidth="1"/>
    <col min="7430" max="7430" width="14.7109375" style="0" customWidth="1"/>
    <col min="7681" max="7681" width="92.57421875" style="0" customWidth="1"/>
    <col min="7683" max="7683" width="16.421875" style="0" customWidth="1"/>
    <col min="7684" max="7684" width="16.00390625" style="0" customWidth="1"/>
    <col min="7685" max="7685" width="16.7109375" style="0" customWidth="1"/>
    <col min="7686" max="7686" width="14.7109375" style="0" customWidth="1"/>
    <col min="7937" max="7937" width="92.57421875" style="0" customWidth="1"/>
    <col min="7939" max="7939" width="16.421875" style="0" customWidth="1"/>
    <col min="7940" max="7940" width="16.00390625" style="0" customWidth="1"/>
    <col min="7941" max="7941" width="16.7109375" style="0" customWidth="1"/>
    <col min="7942" max="7942" width="14.7109375" style="0" customWidth="1"/>
    <col min="8193" max="8193" width="92.57421875" style="0" customWidth="1"/>
    <col min="8195" max="8195" width="16.421875" style="0" customWidth="1"/>
    <col min="8196" max="8196" width="16.00390625" style="0" customWidth="1"/>
    <col min="8197" max="8197" width="16.7109375" style="0" customWidth="1"/>
    <col min="8198" max="8198" width="14.7109375" style="0" customWidth="1"/>
    <col min="8449" max="8449" width="92.57421875" style="0" customWidth="1"/>
    <col min="8451" max="8451" width="16.421875" style="0" customWidth="1"/>
    <col min="8452" max="8452" width="16.00390625" style="0" customWidth="1"/>
    <col min="8453" max="8453" width="16.7109375" style="0" customWidth="1"/>
    <col min="8454" max="8454" width="14.7109375" style="0" customWidth="1"/>
    <col min="8705" max="8705" width="92.57421875" style="0" customWidth="1"/>
    <col min="8707" max="8707" width="16.421875" style="0" customWidth="1"/>
    <col min="8708" max="8708" width="16.00390625" style="0" customWidth="1"/>
    <col min="8709" max="8709" width="16.7109375" style="0" customWidth="1"/>
    <col min="8710" max="8710" width="14.7109375" style="0" customWidth="1"/>
    <col min="8961" max="8961" width="92.57421875" style="0" customWidth="1"/>
    <col min="8963" max="8963" width="16.421875" style="0" customWidth="1"/>
    <col min="8964" max="8964" width="16.00390625" style="0" customWidth="1"/>
    <col min="8965" max="8965" width="16.7109375" style="0" customWidth="1"/>
    <col min="8966" max="8966" width="14.7109375" style="0" customWidth="1"/>
    <col min="9217" max="9217" width="92.57421875" style="0" customWidth="1"/>
    <col min="9219" max="9219" width="16.421875" style="0" customWidth="1"/>
    <col min="9220" max="9220" width="16.00390625" style="0" customWidth="1"/>
    <col min="9221" max="9221" width="16.7109375" style="0" customWidth="1"/>
    <col min="9222" max="9222" width="14.7109375" style="0" customWidth="1"/>
    <col min="9473" max="9473" width="92.57421875" style="0" customWidth="1"/>
    <col min="9475" max="9475" width="16.421875" style="0" customWidth="1"/>
    <col min="9476" max="9476" width="16.00390625" style="0" customWidth="1"/>
    <col min="9477" max="9477" width="16.7109375" style="0" customWidth="1"/>
    <col min="9478" max="9478" width="14.7109375" style="0" customWidth="1"/>
    <col min="9729" max="9729" width="92.57421875" style="0" customWidth="1"/>
    <col min="9731" max="9731" width="16.421875" style="0" customWidth="1"/>
    <col min="9732" max="9732" width="16.00390625" style="0" customWidth="1"/>
    <col min="9733" max="9733" width="16.7109375" style="0" customWidth="1"/>
    <col min="9734" max="9734" width="14.7109375" style="0" customWidth="1"/>
    <col min="9985" max="9985" width="92.57421875" style="0" customWidth="1"/>
    <col min="9987" max="9987" width="16.421875" style="0" customWidth="1"/>
    <col min="9988" max="9988" width="16.00390625" style="0" customWidth="1"/>
    <col min="9989" max="9989" width="16.7109375" style="0" customWidth="1"/>
    <col min="9990" max="9990" width="14.7109375" style="0" customWidth="1"/>
    <col min="10241" max="10241" width="92.57421875" style="0" customWidth="1"/>
    <col min="10243" max="10243" width="16.421875" style="0" customWidth="1"/>
    <col min="10244" max="10244" width="16.00390625" style="0" customWidth="1"/>
    <col min="10245" max="10245" width="16.7109375" style="0" customWidth="1"/>
    <col min="10246" max="10246" width="14.7109375" style="0" customWidth="1"/>
    <col min="10497" max="10497" width="92.57421875" style="0" customWidth="1"/>
    <col min="10499" max="10499" width="16.421875" style="0" customWidth="1"/>
    <col min="10500" max="10500" width="16.00390625" style="0" customWidth="1"/>
    <col min="10501" max="10501" width="16.7109375" style="0" customWidth="1"/>
    <col min="10502" max="10502" width="14.7109375" style="0" customWidth="1"/>
    <col min="10753" max="10753" width="92.57421875" style="0" customWidth="1"/>
    <col min="10755" max="10755" width="16.421875" style="0" customWidth="1"/>
    <col min="10756" max="10756" width="16.00390625" style="0" customWidth="1"/>
    <col min="10757" max="10757" width="16.7109375" style="0" customWidth="1"/>
    <col min="10758" max="10758" width="14.7109375" style="0" customWidth="1"/>
    <col min="11009" max="11009" width="92.57421875" style="0" customWidth="1"/>
    <col min="11011" max="11011" width="16.421875" style="0" customWidth="1"/>
    <col min="11012" max="11012" width="16.00390625" style="0" customWidth="1"/>
    <col min="11013" max="11013" width="16.7109375" style="0" customWidth="1"/>
    <col min="11014" max="11014" width="14.7109375" style="0" customWidth="1"/>
    <col min="11265" max="11265" width="92.57421875" style="0" customWidth="1"/>
    <col min="11267" max="11267" width="16.421875" style="0" customWidth="1"/>
    <col min="11268" max="11268" width="16.00390625" style="0" customWidth="1"/>
    <col min="11269" max="11269" width="16.7109375" style="0" customWidth="1"/>
    <col min="11270" max="11270" width="14.7109375" style="0" customWidth="1"/>
    <col min="11521" max="11521" width="92.57421875" style="0" customWidth="1"/>
    <col min="11523" max="11523" width="16.421875" style="0" customWidth="1"/>
    <col min="11524" max="11524" width="16.00390625" style="0" customWidth="1"/>
    <col min="11525" max="11525" width="16.7109375" style="0" customWidth="1"/>
    <col min="11526" max="11526" width="14.7109375" style="0" customWidth="1"/>
    <col min="11777" max="11777" width="92.57421875" style="0" customWidth="1"/>
    <col min="11779" max="11779" width="16.421875" style="0" customWidth="1"/>
    <col min="11780" max="11780" width="16.00390625" style="0" customWidth="1"/>
    <col min="11781" max="11781" width="16.7109375" style="0" customWidth="1"/>
    <col min="11782" max="11782" width="14.7109375" style="0" customWidth="1"/>
    <col min="12033" max="12033" width="92.57421875" style="0" customWidth="1"/>
    <col min="12035" max="12035" width="16.421875" style="0" customWidth="1"/>
    <col min="12036" max="12036" width="16.00390625" style="0" customWidth="1"/>
    <col min="12037" max="12037" width="16.7109375" style="0" customWidth="1"/>
    <col min="12038" max="12038" width="14.7109375" style="0" customWidth="1"/>
    <col min="12289" max="12289" width="92.57421875" style="0" customWidth="1"/>
    <col min="12291" max="12291" width="16.421875" style="0" customWidth="1"/>
    <col min="12292" max="12292" width="16.00390625" style="0" customWidth="1"/>
    <col min="12293" max="12293" width="16.7109375" style="0" customWidth="1"/>
    <col min="12294" max="12294" width="14.7109375" style="0" customWidth="1"/>
    <col min="12545" max="12545" width="92.57421875" style="0" customWidth="1"/>
    <col min="12547" max="12547" width="16.421875" style="0" customWidth="1"/>
    <col min="12548" max="12548" width="16.00390625" style="0" customWidth="1"/>
    <col min="12549" max="12549" width="16.7109375" style="0" customWidth="1"/>
    <col min="12550" max="12550" width="14.7109375" style="0" customWidth="1"/>
    <col min="12801" max="12801" width="92.57421875" style="0" customWidth="1"/>
    <col min="12803" max="12803" width="16.421875" style="0" customWidth="1"/>
    <col min="12804" max="12804" width="16.00390625" style="0" customWidth="1"/>
    <col min="12805" max="12805" width="16.7109375" style="0" customWidth="1"/>
    <col min="12806" max="12806" width="14.7109375" style="0" customWidth="1"/>
    <col min="13057" max="13057" width="92.57421875" style="0" customWidth="1"/>
    <col min="13059" max="13059" width="16.421875" style="0" customWidth="1"/>
    <col min="13060" max="13060" width="16.00390625" style="0" customWidth="1"/>
    <col min="13061" max="13061" width="16.7109375" style="0" customWidth="1"/>
    <col min="13062" max="13062" width="14.7109375" style="0" customWidth="1"/>
    <col min="13313" max="13313" width="92.57421875" style="0" customWidth="1"/>
    <col min="13315" max="13315" width="16.421875" style="0" customWidth="1"/>
    <col min="13316" max="13316" width="16.00390625" style="0" customWidth="1"/>
    <col min="13317" max="13317" width="16.7109375" style="0" customWidth="1"/>
    <col min="13318" max="13318" width="14.7109375" style="0" customWidth="1"/>
    <col min="13569" max="13569" width="92.57421875" style="0" customWidth="1"/>
    <col min="13571" max="13571" width="16.421875" style="0" customWidth="1"/>
    <col min="13572" max="13572" width="16.00390625" style="0" customWidth="1"/>
    <col min="13573" max="13573" width="16.7109375" style="0" customWidth="1"/>
    <col min="13574" max="13574" width="14.7109375" style="0" customWidth="1"/>
    <col min="13825" max="13825" width="92.57421875" style="0" customWidth="1"/>
    <col min="13827" max="13827" width="16.421875" style="0" customWidth="1"/>
    <col min="13828" max="13828" width="16.00390625" style="0" customWidth="1"/>
    <col min="13829" max="13829" width="16.7109375" style="0" customWidth="1"/>
    <col min="13830" max="13830" width="14.7109375" style="0" customWidth="1"/>
    <col min="14081" max="14081" width="92.57421875" style="0" customWidth="1"/>
    <col min="14083" max="14083" width="16.421875" style="0" customWidth="1"/>
    <col min="14084" max="14084" width="16.00390625" style="0" customWidth="1"/>
    <col min="14085" max="14085" width="16.7109375" style="0" customWidth="1"/>
    <col min="14086" max="14086" width="14.7109375" style="0" customWidth="1"/>
    <col min="14337" max="14337" width="92.57421875" style="0" customWidth="1"/>
    <col min="14339" max="14339" width="16.421875" style="0" customWidth="1"/>
    <col min="14340" max="14340" width="16.00390625" style="0" customWidth="1"/>
    <col min="14341" max="14341" width="16.7109375" style="0" customWidth="1"/>
    <col min="14342" max="14342" width="14.7109375" style="0" customWidth="1"/>
    <col min="14593" max="14593" width="92.57421875" style="0" customWidth="1"/>
    <col min="14595" max="14595" width="16.421875" style="0" customWidth="1"/>
    <col min="14596" max="14596" width="16.00390625" style="0" customWidth="1"/>
    <col min="14597" max="14597" width="16.7109375" style="0" customWidth="1"/>
    <col min="14598" max="14598" width="14.7109375" style="0" customWidth="1"/>
    <col min="14849" max="14849" width="92.57421875" style="0" customWidth="1"/>
    <col min="14851" max="14851" width="16.421875" style="0" customWidth="1"/>
    <col min="14852" max="14852" width="16.00390625" style="0" customWidth="1"/>
    <col min="14853" max="14853" width="16.7109375" style="0" customWidth="1"/>
    <col min="14854" max="14854" width="14.7109375" style="0" customWidth="1"/>
    <col min="15105" max="15105" width="92.57421875" style="0" customWidth="1"/>
    <col min="15107" max="15107" width="16.421875" style="0" customWidth="1"/>
    <col min="15108" max="15108" width="16.00390625" style="0" customWidth="1"/>
    <col min="15109" max="15109" width="16.7109375" style="0" customWidth="1"/>
    <col min="15110" max="15110" width="14.7109375" style="0" customWidth="1"/>
    <col min="15361" max="15361" width="92.57421875" style="0" customWidth="1"/>
    <col min="15363" max="15363" width="16.421875" style="0" customWidth="1"/>
    <col min="15364" max="15364" width="16.00390625" style="0" customWidth="1"/>
    <col min="15365" max="15365" width="16.7109375" style="0" customWidth="1"/>
    <col min="15366" max="15366" width="14.7109375" style="0" customWidth="1"/>
    <col min="15617" max="15617" width="92.57421875" style="0" customWidth="1"/>
    <col min="15619" max="15619" width="16.421875" style="0" customWidth="1"/>
    <col min="15620" max="15620" width="16.00390625" style="0" customWidth="1"/>
    <col min="15621" max="15621" width="16.7109375" style="0" customWidth="1"/>
    <col min="15622" max="15622" width="14.7109375" style="0" customWidth="1"/>
    <col min="15873" max="15873" width="92.57421875" style="0" customWidth="1"/>
    <col min="15875" max="15875" width="16.421875" style="0" customWidth="1"/>
    <col min="15876" max="15876" width="16.00390625" style="0" customWidth="1"/>
    <col min="15877" max="15877" width="16.7109375" style="0" customWidth="1"/>
    <col min="15878" max="15878" width="14.7109375" style="0" customWidth="1"/>
    <col min="16129" max="16129" width="92.57421875" style="0" customWidth="1"/>
    <col min="16131" max="16131" width="16.421875" style="0" customWidth="1"/>
    <col min="16132" max="16132" width="16.00390625" style="0" customWidth="1"/>
    <col min="16133" max="16133" width="16.7109375" style="0" customWidth="1"/>
    <col min="16134" max="16134" width="14.7109375" style="0" customWidth="1"/>
  </cols>
  <sheetData>
    <row r="1" spans="1:6" ht="27" customHeight="1">
      <c r="A1" s="377" t="s">
        <v>707</v>
      </c>
      <c r="B1" s="378"/>
      <c r="C1" s="378"/>
      <c r="D1" s="378"/>
      <c r="E1" s="378"/>
      <c r="F1" s="379"/>
    </row>
    <row r="2" spans="1:6" ht="23.25" customHeight="1">
      <c r="A2" s="380" t="s">
        <v>438</v>
      </c>
      <c r="B2" s="381"/>
      <c r="C2" s="381"/>
      <c r="D2" s="381"/>
      <c r="E2" s="381"/>
      <c r="F2" s="379"/>
    </row>
    <row r="3" ht="18">
      <c r="A3" s="35"/>
    </row>
    <row r="4" ht="15">
      <c r="A4" s="193"/>
    </row>
    <row r="5" spans="1:6" ht="25.5">
      <c r="A5" s="1" t="s">
        <v>11</v>
      </c>
      <c r="B5" s="2" t="s">
        <v>9</v>
      </c>
      <c r="C5" s="231" t="s">
        <v>623</v>
      </c>
      <c r="D5" s="231" t="s">
        <v>624</v>
      </c>
      <c r="E5" s="231" t="s">
        <v>625</v>
      </c>
      <c r="F5" s="127" t="s">
        <v>705</v>
      </c>
    </row>
    <row r="6" spans="1:6" ht="15" customHeight="1">
      <c r="A6" s="27" t="s">
        <v>175</v>
      </c>
      <c r="B6" s="5" t="s">
        <v>176</v>
      </c>
      <c r="C6" s="362">
        <v>14857</v>
      </c>
      <c r="D6" s="362">
        <v>14857</v>
      </c>
      <c r="E6" s="362">
        <v>15500</v>
      </c>
      <c r="F6" s="362">
        <v>15500</v>
      </c>
    </row>
    <row r="7" spans="1:6" ht="15" customHeight="1" hidden="1">
      <c r="A7" s="4"/>
      <c r="B7" s="5" t="s">
        <v>178</v>
      </c>
      <c r="C7" s="240"/>
      <c r="D7" s="240"/>
      <c r="E7" s="240"/>
      <c r="F7" s="240"/>
    </row>
    <row r="8" spans="1:6" ht="15" customHeight="1">
      <c r="A8" s="4" t="s">
        <v>616</v>
      </c>
      <c r="B8" s="5" t="s">
        <v>179</v>
      </c>
      <c r="C8" s="362">
        <v>3918</v>
      </c>
      <c r="D8" s="362">
        <v>3918</v>
      </c>
      <c r="E8" s="362">
        <v>4114</v>
      </c>
      <c r="F8" s="362">
        <v>4114</v>
      </c>
    </row>
    <row r="9" spans="1:6" ht="15" customHeight="1">
      <c r="A9" s="4" t="s">
        <v>180</v>
      </c>
      <c r="B9" s="5" t="s">
        <v>181</v>
      </c>
      <c r="C9" s="362">
        <v>1800</v>
      </c>
      <c r="D9" s="362">
        <v>1800</v>
      </c>
      <c r="E9" s="362">
        <v>1800</v>
      </c>
      <c r="F9" s="362">
        <v>1800</v>
      </c>
    </row>
    <row r="10" spans="1:6" ht="15" customHeight="1">
      <c r="A10" s="4" t="s">
        <v>708</v>
      </c>
      <c r="B10" s="5" t="s">
        <v>182</v>
      </c>
      <c r="C10" s="153">
        <v>538</v>
      </c>
      <c r="D10" s="153">
        <v>538</v>
      </c>
      <c r="E10" s="23">
        <v>538</v>
      </c>
      <c r="F10" s="23">
        <v>538</v>
      </c>
    </row>
    <row r="11" spans="1:6" ht="15" customHeight="1" hidden="1">
      <c r="A11" s="4"/>
      <c r="B11" s="5"/>
      <c r="C11" s="153"/>
      <c r="D11" s="153"/>
      <c r="E11" s="23"/>
      <c r="F11" s="23"/>
    </row>
    <row r="12" spans="1:6" ht="15" customHeight="1">
      <c r="A12" s="6" t="s">
        <v>408</v>
      </c>
      <c r="B12" s="7" t="s">
        <v>184</v>
      </c>
      <c r="C12" s="319">
        <f>SUM(C6:C11)</f>
        <v>21113</v>
      </c>
      <c r="D12" s="162">
        <f>SUM(D6:D11)</f>
        <v>21113</v>
      </c>
      <c r="E12" s="162">
        <f>SUM(E6:E11)</f>
        <v>21952</v>
      </c>
      <c r="F12" s="162">
        <f>SUM(F6:F11)</f>
        <v>21952</v>
      </c>
    </row>
    <row r="13" spans="1:6" ht="15" customHeight="1" hidden="1">
      <c r="A13" s="4" t="s">
        <v>185</v>
      </c>
      <c r="B13" s="5" t="s">
        <v>186</v>
      </c>
      <c r="C13" s="23">
        <v>0</v>
      </c>
      <c r="D13" s="23"/>
      <c r="E13" s="23"/>
      <c r="F13" s="23"/>
    </row>
    <row r="14" spans="1:6" ht="15" customHeight="1" hidden="1">
      <c r="A14" s="4" t="s">
        <v>187</v>
      </c>
      <c r="B14" s="5" t="s">
        <v>188</v>
      </c>
      <c r="C14" s="23">
        <v>0</v>
      </c>
      <c r="D14" s="23"/>
      <c r="E14" s="23"/>
      <c r="F14" s="23"/>
    </row>
    <row r="15" spans="1:6" ht="15" customHeight="1" hidden="1">
      <c r="A15" s="4" t="s">
        <v>375</v>
      </c>
      <c r="B15" s="5" t="s">
        <v>189</v>
      </c>
      <c r="C15" s="23">
        <v>0</v>
      </c>
      <c r="D15" s="23"/>
      <c r="E15" s="23"/>
      <c r="F15" s="23"/>
    </row>
    <row r="16" spans="1:6" ht="15" customHeight="1" hidden="1">
      <c r="A16" s="4" t="s">
        <v>376</v>
      </c>
      <c r="B16" s="5" t="s">
        <v>190</v>
      </c>
      <c r="C16" s="23">
        <v>0</v>
      </c>
      <c r="D16" s="23"/>
      <c r="E16" s="241"/>
      <c r="F16" s="242"/>
    </row>
    <row r="17" spans="1:6" ht="15" customHeight="1">
      <c r="A17" s="4" t="s">
        <v>590</v>
      </c>
      <c r="B17" s="5" t="s">
        <v>191</v>
      </c>
      <c r="C17" s="363">
        <v>1747</v>
      </c>
      <c r="D17" s="153">
        <v>675</v>
      </c>
      <c r="E17" s="153">
        <v>710</v>
      </c>
      <c r="F17" s="153">
        <v>740</v>
      </c>
    </row>
    <row r="18" spans="1:6" ht="15" customHeight="1">
      <c r="A18" s="33" t="s">
        <v>409</v>
      </c>
      <c r="B18" s="37" t="s">
        <v>192</v>
      </c>
      <c r="C18" s="319">
        <f>SUM(C12:C17)</f>
        <v>22860</v>
      </c>
      <c r="D18" s="162">
        <f>SUM(D12,D17)</f>
        <v>21788</v>
      </c>
      <c r="E18" s="162">
        <f>SUM(E12,E17)</f>
        <v>22662</v>
      </c>
      <c r="F18" s="162">
        <f>SUM(F12,F17)</f>
        <v>22692</v>
      </c>
    </row>
    <row r="19" spans="1:6" ht="15" customHeight="1" hidden="1">
      <c r="A19" s="4" t="s">
        <v>380</v>
      </c>
      <c r="B19" s="5" t="s">
        <v>201</v>
      </c>
      <c r="C19" s="23"/>
      <c r="D19" s="23"/>
      <c r="E19" s="23"/>
      <c r="F19" s="23"/>
    </row>
    <row r="20" spans="1:6" ht="15" customHeight="1" hidden="1">
      <c r="A20" s="4" t="s">
        <v>381</v>
      </c>
      <c r="B20" s="5" t="s">
        <v>202</v>
      </c>
      <c r="C20" s="23"/>
      <c r="D20" s="23"/>
      <c r="E20" s="23"/>
      <c r="F20" s="23"/>
    </row>
    <row r="21" spans="1:6" ht="15" customHeight="1" hidden="1">
      <c r="A21" s="6" t="s">
        <v>411</v>
      </c>
      <c r="B21" s="7" t="s">
        <v>203</v>
      </c>
      <c r="C21" s="23"/>
      <c r="D21" s="23"/>
      <c r="E21" s="23"/>
      <c r="F21" s="23"/>
    </row>
    <row r="22" spans="1:6" ht="15" customHeight="1" hidden="1">
      <c r="A22" s="4" t="s">
        <v>382</v>
      </c>
      <c r="B22" s="5" t="s">
        <v>204</v>
      </c>
      <c r="C22" s="23">
        <v>0</v>
      </c>
      <c r="D22" s="23">
        <f>SUM(C22)</f>
        <v>0</v>
      </c>
      <c r="E22" s="23"/>
      <c r="F22" s="23"/>
    </row>
    <row r="23" spans="1:6" ht="15" customHeight="1" hidden="1">
      <c r="A23" s="4" t="s">
        <v>383</v>
      </c>
      <c r="B23" s="5" t="s">
        <v>205</v>
      </c>
      <c r="C23" s="23">
        <v>0</v>
      </c>
      <c r="D23" s="23">
        <f>SUM(C23)</f>
        <v>0</v>
      </c>
      <c r="E23" s="23"/>
      <c r="F23" s="23"/>
    </row>
    <row r="24" spans="1:6" ht="15" customHeight="1">
      <c r="A24" s="4" t="s">
        <v>710</v>
      </c>
      <c r="B24" s="5" t="s">
        <v>206</v>
      </c>
      <c r="C24" s="363">
        <v>1850</v>
      </c>
      <c r="D24" s="363">
        <v>1850</v>
      </c>
      <c r="E24" s="363">
        <v>1850</v>
      </c>
      <c r="F24" s="363">
        <v>1850</v>
      </c>
    </row>
    <row r="25" spans="1:6" ht="15" customHeight="1">
      <c r="A25" s="4" t="s">
        <v>709</v>
      </c>
      <c r="B25" s="5" t="s">
        <v>207</v>
      </c>
      <c r="C25" s="317">
        <v>3700</v>
      </c>
      <c r="D25" s="317">
        <v>4000</v>
      </c>
      <c r="E25" s="317">
        <v>4500</v>
      </c>
      <c r="F25" s="317">
        <v>5000</v>
      </c>
    </row>
    <row r="26" spans="1:6" ht="15" customHeight="1" hidden="1">
      <c r="A26" s="4" t="s">
        <v>620</v>
      </c>
      <c r="B26" s="5" t="s">
        <v>210</v>
      </c>
      <c r="C26" s="23"/>
      <c r="D26" s="23"/>
      <c r="E26" s="23"/>
      <c r="F26" s="23"/>
    </row>
    <row r="27" spans="1:6" ht="15" customHeight="1" hidden="1">
      <c r="A27" s="4" t="s">
        <v>621</v>
      </c>
      <c r="B27" s="5" t="s">
        <v>211</v>
      </c>
      <c r="C27" s="23"/>
      <c r="D27" s="23"/>
      <c r="E27" s="23"/>
      <c r="F27" s="23"/>
    </row>
    <row r="28" spans="1:6" ht="15" customHeight="1">
      <c r="A28" s="4" t="s">
        <v>386</v>
      </c>
      <c r="B28" s="5" t="s">
        <v>212</v>
      </c>
      <c r="C28" s="317">
        <v>1500</v>
      </c>
      <c r="D28" s="317">
        <v>1500</v>
      </c>
      <c r="E28" s="317">
        <v>1500</v>
      </c>
      <c r="F28" s="317">
        <v>1500</v>
      </c>
    </row>
    <row r="29" spans="1:6" ht="15" customHeight="1" hidden="1">
      <c r="A29" s="4" t="s">
        <v>387</v>
      </c>
      <c r="B29" s="5" t="s">
        <v>213</v>
      </c>
      <c r="C29" s="23"/>
      <c r="D29" s="23"/>
      <c r="E29" s="23"/>
      <c r="F29" s="23"/>
    </row>
    <row r="30" spans="1:6" ht="15" customHeight="1">
      <c r="A30" s="6" t="s">
        <v>412</v>
      </c>
      <c r="B30" s="7" t="s">
        <v>214</v>
      </c>
      <c r="C30" s="162">
        <f>SUM(C25:C29)</f>
        <v>5200</v>
      </c>
      <c r="D30" s="319">
        <f>SUM(D24:D29)</f>
        <v>7350</v>
      </c>
      <c r="E30" s="319">
        <f aca="true" t="shared" si="0" ref="E30:F30">SUM(E24:E29)</f>
        <v>7850</v>
      </c>
      <c r="F30" s="319">
        <f t="shared" si="0"/>
        <v>8350</v>
      </c>
    </row>
    <row r="31" spans="1:6" ht="15" customHeight="1">
      <c r="A31" s="4" t="s">
        <v>388</v>
      </c>
      <c r="B31" s="5" t="s">
        <v>215</v>
      </c>
      <c r="C31" s="23">
        <v>50</v>
      </c>
      <c r="D31" s="23"/>
      <c r="E31" s="23"/>
      <c r="F31" s="23"/>
    </row>
    <row r="32" spans="1:6" ht="15" customHeight="1">
      <c r="A32" s="33" t="s">
        <v>413</v>
      </c>
      <c r="B32" s="37" t="s">
        <v>216</v>
      </c>
      <c r="C32" s="162">
        <f>SUM(C24,C30,C31)</f>
        <v>7100</v>
      </c>
      <c r="D32" s="319">
        <f>SUM(D30:D31)</f>
        <v>7350</v>
      </c>
      <c r="E32" s="319">
        <f aca="true" t="shared" si="1" ref="E32:F32">SUM(E30:E31)</f>
        <v>7850</v>
      </c>
      <c r="F32" s="319">
        <f t="shared" si="1"/>
        <v>8350</v>
      </c>
    </row>
    <row r="33" spans="1:6" ht="15" customHeight="1" hidden="1">
      <c r="A33" s="11" t="s">
        <v>217</v>
      </c>
      <c r="B33" s="5" t="s">
        <v>218</v>
      </c>
      <c r="C33" s="23"/>
      <c r="D33" s="23"/>
      <c r="E33" s="23"/>
      <c r="F33" s="23"/>
    </row>
    <row r="34" spans="1:6" ht="15" customHeight="1">
      <c r="A34" s="11" t="s">
        <v>389</v>
      </c>
      <c r="B34" s="5" t="s">
        <v>219</v>
      </c>
      <c r="C34" s="23">
        <v>150</v>
      </c>
      <c r="D34" s="23">
        <f>SUM(C34)</f>
        <v>150</v>
      </c>
      <c r="E34" s="23">
        <v>150</v>
      </c>
      <c r="F34" s="23">
        <v>150</v>
      </c>
    </row>
    <row r="35" spans="1:6" ht="15" customHeight="1">
      <c r="A35" s="11" t="s">
        <v>591</v>
      </c>
      <c r="B35" s="5" t="s">
        <v>220</v>
      </c>
      <c r="C35" s="317">
        <v>1175</v>
      </c>
      <c r="D35" s="317">
        <v>1234</v>
      </c>
      <c r="E35" s="317">
        <v>1295</v>
      </c>
      <c r="F35" s="317">
        <v>1360</v>
      </c>
    </row>
    <row r="36" spans="1:6" ht="15" customHeight="1">
      <c r="A36" s="11" t="s">
        <v>592</v>
      </c>
      <c r="B36" s="5" t="s">
        <v>221</v>
      </c>
      <c r="C36" s="317">
        <v>1947</v>
      </c>
      <c r="D36" s="317">
        <v>1947</v>
      </c>
      <c r="E36" s="317">
        <v>1947</v>
      </c>
      <c r="F36" s="317">
        <v>1947</v>
      </c>
    </row>
    <row r="37" spans="1:6" ht="15" customHeight="1">
      <c r="A37" s="11" t="s">
        <v>222</v>
      </c>
      <c r="B37" s="5" t="s">
        <v>223</v>
      </c>
      <c r="C37" s="317">
        <v>1107</v>
      </c>
      <c r="D37" s="317">
        <v>1162</v>
      </c>
      <c r="E37" s="317">
        <v>1220</v>
      </c>
      <c r="F37" s="317">
        <v>1281</v>
      </c>
    </row>
    <row r="38" spans="1:6" ht="15" customHeight="1" hidden="1">
      <c r="A38" s="11" t="s">
        <v>224</v>
      </c>
      <c r="B38" s="5" t="s">
        <v>225</v>
      </c>
      <c r="C38" s="23"/>
      <c r="D38" s="23"/>
      <c r="E38" s="23"/>
      <c r="F38" s="23"/>
    </row>
    <row r="39" spans="1:6" ht="15" customHeight="1" hidden="1">
      <c r="A39" s="11" t="s">
        <v>226</v>
      </c>
      <c r="B39" s="5" t="s">
        <v>227</v>
      </c>
      <c r="C39" s="23"/>
      <c r="D39" s="23"/>
      <c r="E39" s="23"/>
      <c r="F39" s="23"/>
    </row>
    <row r="40" spans="1:6" ht="15" customHeight="1" hidden="1">
      <c r="A40" s="11" t="s">
        <v>390</v>
      </c>
      <c r="B40" s="5" t="s">
        <v>228</v>
      </c>
      <c r="C40" s="23"/>
      <c r="D40" s="23"/>
      <c r="E40" s="23"/>
      <c r="F40" s="23"/>
    </row>
    <row r="41" spans="1:6" ht="15" customHeight="1" hidden="1">
      <c r="A41" s="11" t="s">
        <v>391</v>
      </c>
      <c r="B41" s="5" t="s">
        <v>229</v>
      </c>
      <c r="C41" s="23"/>
      <c r="D41" s="23"/>
      <c r="E41" s="23"/>
      <c r="F41" s="23"/>
    </row>
    <row r="42" spans="1:6" ht="15" customHeight="1">
      <c r="A42" s="11" t="s">
        <v>392</v>
      </c>
      <c r="B42" s="5" t="s">
        <v>230</v>
      </c>
      <c r="C42" s="317">
        <v>1877</v>
      </c>
      <c r="D42" s="23"/>
      <c r="E42" s="23"/>
      <c r="F42" s="23"/>
    </row>
    <row r="43" spans="1:6" ht="15" customHeight="1">
      <c r="A43" s="36" t="s">
        <v>414</v>
      </c>
      <c r="B43" s="37" t="s">
        <v>231</v>
      </c>
      <c r="C43" s="162">
        <f>SUM(C33:C42)</f>
        <v>6256</v>
      </c>
      <c r="D43" s="162">
        <f aca="true" t="shared" si="2" ref="D43:F43">SUM(D33:D42)</f>
        <v>4493</v>
      </c>
      <c r="E43" s="162">
        <f t="shared" si="2"/>
        <v>4612</v>
      </c>
      <c r="F43" s="162">
        <f t="shared" si="2"/>
        <v>4738</v>
      </c>
    </row>
    <row r="44" spans="1:6" ht="15" customHeight="1" hidden="1">
      <c r="A44" s="11" t="s">
        <v>240</v>
      </c>
      <c r="B44" s="5" t="s">
        <v>241</v>
      </c>
      <c r="C44" s="23"/>
      <c r="D44" s="23"/>
      <c r="E44" s="23"/>
      <c r="F44" s="23"/>
    </row>
    <row r="45" spans="1:6" ht="15" customHeight="1" hidden="1">
      <c r="A45" s="4" t="s">
        <v>396</v>
      </c>
      <c r="B45" s="5" t="s">
        <v>242</v>
      </c>
      <c r="C45" s="23"/>
      <c r="D45" s="23"/>
      <c r="E45" s="23"/>
      <c r="F45" s="23"/>
    </row>
    <row r="46" spans="1:6" ht="15" customHeight="1" hidden="1">
      <c r="A46" s="11" t="s">
        <v>397</v>
      </c>
      <c r="B46" s="5" t="s">
        <v>243</v>
      </c>
      <c r="C46" s="23"/>
      <c r="D46" s="23"/>
      <c r="E46" s="23"/>
      <c r="F46" s="23"/>
    </row>
    <row r="47" spans="1:6" ht="15" customHeight="1">
      <c r="A47" s="33" t="s">
        <v>416</v>
      </c>
      <c r="B47" s="37" t="s">
        <v>244</v>
      </c>
      <c r="C47" s="23"/>
      <c r="D47" s="23"/>
      <c r="E47" s="23"/>
      <c r="F47" s="23"/>
    </row>
    <row r="48" spans="1:6" ht="15" customHeight="1">
      <c r="A48" s="204" t="s">
        <v>593</v>
      </c>
      <c r="B48" s="243"/>
      <c r="C48" s="319">
        <f>C18+C32+C43</f>
        <v>36216</v>
      </c>
      <c r="D48" s="162">
        <f>SUM(D18,D32,D43)</f>
        <v>33631</v>
      </c>
      <c r="E48" s="162">
        <f>SUM(E18,E32,E43)</f>
        <v>35124</v>
      </c>
      <c r="F48" s="162">
        <f>SUM(F18,F32,F43)</f>
        <v>35780</v>
      </c>
    </row>
    <row r="49" spans="1:6" ht="15" customHeight="1">
      <c r="A49" s="4" t="s">
        <v>193</v>
      </c>
      <c r="B49" s="5" t="s">
        <v>194</v>
      </c>
      <c r="C49" s="23"/>
      <c r="D49" s="23"/>
      <c r="E49" s="23"/>
      <c r="F49" s="23"/>
    </row>
    <row r="50" spans="1:6" ht="15" customHeight="1" hidden="1">
      <c r="A50" s="4" t="s">
        <v>195</v>
      </c>
      <c r="B50" s="5" t="s">
        <v>196</v>
      </c>
      <c r="C50" s="23">
        <v>0</v>
      </c>
      <c r="D50" s="23"/>
      <c r="E50" s="23"/>
      <c r="F50" s="23"/>
    </row>
    <row r="51" spans="1:6" ht="15" customHeight="1" hidden="1">
      <c r="A51" s="4" t="s">
        <v>377</v>
      </c>
      <c r="B51" s="5" t="s">
        <v>197</v>
      </c>
      <c r="C51" s="23">
        <v>0</v>
      </c>
      <c r="D51" s="23"/>
      <c r="E51" s="23"/>
      <c r="F51" s="23"/>
    </row>
    <row r="52" spans="1:6" ht="15" customHeight="1" hidden="1">
      <c r="A52" s="4" t="s">
        <v>378</v>
      </c>
      <c r="B52" s="5" t="s">
        <v>198</v>
      </c>
      <c r="C52" s="23">
        <v>0</v>
      </c>
      <c r="D52" s="23"/>
      <c r="E52" s="23"/>
      <c r="F52" s="23"/>
    </row>
    <row r="53" spans="1:6" ht="15" customHeight="1">
      <c r="A53" s="4" t="s">
        <v>379</v>
      </c>
      <c r="B53" s="5" t="s">
        <v>199</v>
      </c>
      <c r="C53" s="317">
        <v>17000</v>
      </c>
      <c r="D53" s="23"/>
      <c r="E53" s="23"/>
      <c r="F53" s="23"/>
    </row>
    <row r="54" spans="1:6" ht="15" customHeight="1">
      <c r="A54" s="33" t="s">
        <v>410</v>
      </c>
      <c r="B54" s="37" t="s">
        <v>200</v>
      </c>
      <c r="C54" s="162">
        <f>SUM(C49:C53)</f>
        <v>17000</v>
      </c>
      <c r="D54" s="162"/>
      <c r="E54" s="162"/>
      <c r="F54" s="162"/>
    </row>
    <row r="55" spans="1:6" ht="15" customHeight="1" hidden="1">
      <c r="A55" s="11" t="s">
        <v>393</v>
      </c>
      <c r="B55" s="5" t="s">
        <v>232</v>
      </c>
      <c r="C55" s="23"/>
      <c r="D55" s="23"/>
      <c r="E55" s="23"/>
      <c r="F55" s="23"/>
    </row>
    <row r="56" spans="1:6" ht="15" customHeight="1" hidden="1">
      <c r="A56" s="11" t="s">
        <v>394</v>
      </c>
      <c r="B56" s="5" t="s">
        <v>233</v>
      </c>
      <c r="C56" s="23"/>
      <c r="D56" s="23"/>
      <c r="E56" s="23"/>
      <c r="F56" s="23"/>
    </row>
    <row r="57" spans="1:6" ht="15" customHeight="1" hidden="1">
      <c r="A57" s="11" t="s">
        <v>234</v>
      </c>
      <c r="B57" s="5" t="s">
        <v>235</v>
      </c>
      <c r="C57" s="23"/>
      <c r="D57" s="23"/>
      <c r="E57" s="23"/>
      <c r="F57" s="23"/>
    </row>
    <row r="58" spans="1:6" ht="15" customHeight="1" hidden="1">
      <c r="A58" s="11" t="s">
        <v>395</v>
      </c>
      <c r="B58" s="5" t="s">
        <v>236</v>
      </c>
      <c r="C58" s="23"/>
      <c r="D58" s="23"/>
      <c r="E58" s="23"/>
      <c r="F58" s="23"/>
    </row>
    <row r="59" spans="1:6" ht="15" customHeight="1" hidden="1">
      <c r="A59" s="11" t="s">
        <v>237</v>
      </c>
      <c r="B59" s="5" t="s">
        <v>238</v>
      </c>
      <c r="C59" s="23"/>
      <c r="D59" s="23"/>
      <c r="E59" s="23"/>
      <c r="F59" s="23"/>
    </row>
    <row r="60" spans="1:6" ht="15" customHeight="1" hidden="1">
      <c r="A60" s="33" t="s">
        <v>415</v>
      </c>
      <c r="B60" s="37" t="s">
        <v>239</v>
      </c>
      <c r="C60" s="162"/>
      <c r="D60" s="162"/>
      <c r="E60" s="162"/>
      <c r="F60" s="162"/>
    </row>
    <row r="61" spans="1:6" ht="15" customHeight="1" hidden="1">
      <c r="A61" s="11" t="s">
        <v>245</v>
      </c>
      <c r="B61" s="5" t="s">
        <v>246</v>
      </c>
      <c r="C61" s="23"/>
      <c r="D61" s="23"/>
      <c r="E61" s="23"/>
      <c r="F61" s="23"/>
    </row>
    <row r="62" spans="1:6" ht="15" customHeight="1">
      <c r="A62" s="4" t="s">
        <v>711</v>
      </c>
      <c r="B62" s="5" t="s">
        <v>247</v>
      </c>
      <c r="C62" s="23">
        <v>13</v>
      </c>
      <c r="D62" s="23">
        <v>13</v>
      </c>
      <c r="E62" s="23">
        <v>13</v>
      </c>
      <c r="F62" s="23">
        <v>13</v>
      </c>
    </row>
    <row r="63" spans="1:6" ht="15" customHeight="1">
      <c r="A63" s="11" t="s">
        <v>399</v>
      </c>
      <c r="B63" s="5" t="s">
        <v>248</v>
      </c>
      <c r="C63" s="317">
        <v>1300</v>
      </c>
      <c r="D63" s="23"/>
      <c r="E63" s="23"/>
      <c r="F63" s="23"/>
    </row>
    <row r="64" spans="1:6" ht="15">
      <c r="A64" s="33" t="s">
        <v>418</v>
      </c>
      <c r="B64" s="37" t="s">
        <v>249</v>
      </c>
      <c r="C64" s="162">
        <f>SUM(C61:C63)</f>
        <v>1313</v>
      </c>
      <c r="D64" s="162">
        <f>SUM(D61:D63)</f>
        <v>13</v>
      </c>
      <c r="E64" s="162">
        <f>SUM(E61:E63)</f>
        <v>13</v>
      </c>
      <c r="F64" s="162">
        <f>SUM(F61:F63)</f>
        <v>13</v>
      </c>
    </row>
    <row r="65" spans="1:6" ht="15.75">
      <c r="A65" s="204" t="s">
        <v>594</v>
      </c>
      <c r="B65" s="243"/>
      <c r="C65" s="162">
        <f>SUM(C54,C60,C64)</f>
        <v>18313</v>
      </c>
      <c r="D65" s="162">
        <f>SUM(D54,D60,D64)</f>
        <v>13</v>
      </c>
      <c r="E65" s="162">
        <f>SUM(E54,E60,E64)</f>
        <v>13</v>
      </c>
      <c r="F65" s="162">
        <f>SUM(F54,F60,F64)</f>
        <v>13</v>
      </c>
    </row>
    <row r="66" spans="1:6" ht="15.75">
      <c r="A66" s="244" t="s">
        <v>417</v>
      </c>
      <c r="B66" s="234" t="s">
        <v>250</v>
      </c>
      <c r="C66" s="162">
        <f>SUM(C48,C65)</f>
        <v>54529</v>
      </c>
      <c r="D66" s="162">
        <f>SUM(D48,D65)</f>
        <v>33644</v>
      </c>
      <c r="E66" s="162">
        <f>SUM(E48,E65)</f>
        <v>35137</v>
      </c>
      <c r="F66" s="162">
        <f>SUM(F48,F65)</f>
        <v>35793</v>
      </c>
    </row>
    <row r="67" spans="1:6" ht="15.75">
      <c r="A67" s="245" t="s">
        <v>627</v>
      </c>
      <c r="B67" s="246"/>
      <c r="C67" s="317"/>
      <c r="D67" s="23"/>
      <c r="E67" s="23"/>
      <c r="F67" s="23"/>
    </row>
    <row r="68" spans="1:6" ht="15.75">
      <c r="A68" s="245" t="s">
        <v>628</v>
      </c>
      <c r="B68" s="246"/>
      <c r="C68" s="317"/>
      <c r="D68" s="23"/>
      <c r="E68" s="23"/>
      <c r="F68" s="23"/>
    </row>
    <row r="69" spans="1:6" ht="15" hidden="1">
      <c r="A69" s="31" t="s">
        <v>400</v>
      </c>
      <c r="B69" s="4" t="s">
        <v>251</v>
      </c>
      <c r="C69" s="23"/>
      <c r="D69" s="23"/>
      <c r="E69" s="23"/>
      <c r="F69" s="23"/>
    </row>
    <row r="70" spans="1:6" ht="15" hidden="1">
      <c r="A70" s="11" t="s">
        <v>252</v>
      </c>
      <c r="B70" s="4" t="s">
        <v>253</v>
      </c>
      <c r="C70" s="23"/>
      <c r="D70" s="23"/>
      <c r="E70" s="23"/>
      <c r="F70" s="23"/>
    </row>
    <row r="71" spans="1:6" ht="15" hidden="1">
      <c r="A71" s="31" t="s">
        <v>401</v>
      </c>
      <c r="B71" s="4" t="s">
        <v>254</v>
      </c>
      <c r="C71" s="23"/>
      <c r="D71" s="23"/>
      <c r="E71" s="23"/>
      <c r="F71" s="23"/>
    </row>
    <row r="72" spans="1:6" ht="15" hidden="1">
      <c r="A72" s="13" t="s">
        <v>419</v>
      </c>
      <c r="B72" s="6" t="s">
        <v>255</v>
      </c>
      <c r="C72" s="23"/>
      <c r="D72" s="23"/>
      <c r="E72" s="23"/>
      <c r="F72" s="23"/>
    </row>
    <row r="73" spans="1:6" ht="15" hidden="1">
      <c r="A73" s="11" t="s">
        <v>402</v>
      </c>
      <c r="B73" s="4" t="s">
        <v>256</v>
      </c>
      <c r="C73" s="23"/>
      <c r="D73" s="23"/>
      <c r="E73" s="23"/>
      <c r="F73" s="23"/>
    </row>
    <row r="74" spans="1:6" ht="15" hidden="1">
      <c r="A74" s="31" t="s">
        <v>257</v>
      </c>
      <c r="B74" s="4" t="s">
        <v>258</v>
      </c>
      <c r="C74" s="23"/>
      <c r="D74" s="23"/>
      <c r="E74" s="23"/>
      <c r="F74" s="23"/>
    </row>
    <row r="75" spans="1:6" ht="15" hidden="1">
      <c r="A75" s="11" t="s">
        <v>403</v>
      </c>
      <c r="B75" s="4" t="s">
        <v>259</v>
      </c>
      <c r="C75" s="23"/>
      <c r="D75" s="23"/>
      <c r="E75" s="23"/>
      <c r="F75" s="23"/>
    </row>
    <row r="76" spans="1:6" ht="15" hidden="1">
      <c r="A76" s="31" t="s">
        <v>260</v>
      </c>
      <c r="B76" s="4" t="s">
        <v>261</v>
      </c>
      <c r="C76" s="23"/>
      <c r="D76" s="23"/>
      <c r="E76" s="23"/>
      <c r="F76" s="23"/>
    </row>
    <row r="77" spans="1:6" ht="15" hidden="1">
      <c r="A77" s="12" t="s">
        <v>420</v>
      </c>
      <c r="B77" s="6" t="s">
        <v>262</v>
      </c>
      <c r="C77" s="162"/>
      <c r="D77" s="162"/>
      <c r="E77" s="162"/>
      <c r="F77" s="162"/>
    </row>
    <row r="78" spans="1:6" ht="15">
      <c r="A78" s="4" t="s">
        <v>490</v>
      </c>
      <c r="B78" s="4" t="s">
        <v>263</v>
      </c>
      <c r="C78" s="317">
        <v>11322</v>
      </c>
      <c r="D78" s="23"/>
      <c r="E78" s="23"/>
      <c r="F78" s="23"/>
    </row>
    <row r="79" spans="1:6" ht="15">
      <c r="A79" s="4" t="s">
        <v>491</v>
      </c>
      <c r="B79" s="4" t="s">
        <v>263</v>
      </c>
      <c r="C79" s="317">
        <v>6034</v>
      </c>
      <c r="D79" s="23"/>
      <c r="E79" s="23"/>
      <c r="F79" s="23"/>
    </row>
    <row r="80" spans="1:6" ht="15" hidden="1">
      <c r="A80" s="4" t="s">
        <v>488</v>
      </c>
      <c r="B80" s="4" t="s">
        <v>264</v>
      </c>
      <c r="C80" s="23"/>
      <c r="D80" s="23"/>
      <c r="E80" s="23"/>
      <c r="F80" s="23"/>
    </row>
    <row r="81" spans="1:6" ht="15" hidden="1">
      <c r="A81" s="4" t="s">
        <v>489</v>
      </c>
      <c r="B81" s="4" t="s">
        <v>264</v>
      </c>
      <c r="C81" s="23"/>
      <c r="D81" s="23"/>
      <c r="E81" s="23"/>
      <c r="F81" s="23"/>
    </row>
    <row r="82" spans="1:6" ht="15">
      <c r="A82" s="6" t="s">
        <v>421</v>
      </c>
      <c r="B82" s="6" t="s">
        <v>265</v>
      </c>
      <c r="C82" s="162">
        <f>SUM(C78:C81)</f>
        <v>17356</v>
      </c>
      <c r="D82" s="162"/>
      <c r="E82" s="162"/>
      <c r="F82" s="162"/>
    </row>
    <row r="83" spans="1:6" ht="15" hidden="1">
      <c r="A83" s="31" t="s">
        <v>266</v>
      </c>
      <c r="B83" s="4" t="s">
        <v>267</v>
      </c>
      <c r="C83" s="23"/>
      <c r="D83" s="23"/>
      <c r="E83" s="23"/>
      <c r="F83" s="23"/>
    </row>
    <row r="84" spans="1:6" ht="15" hidden="1">
      <c r="A84" s="31" t="s">
        <v>268</v>
      </c>
      <c r="B84" s="4" t="s">
        <v>269</v>
      </c>
      <c r="C84" s="23"/>
      <c r="D84" s="23"/>
      <c r="E84" s="23"/>
      <c r="F84" s="23"/>
    </row>
    <row r="85" spans="1:6" ht="15" hidden="1">
      <c r="A85" s="31" t="s">
        <v>270</v>
      </c>
      <c r="B85" s="4" t="s">
        <v>271</v>
      </c>
      <c r="C85" s="23"/>
      <c r="D85" s="23"/>
      <c r="E85" s="23"/>
      <c r="F85" s="23"/>
    </row>
    <row r="86" spans="1:6" ht="15" hidden="1">
      <c r="A86" s="31" t="s">
        <v>272</v>
      </c>
      <c r="B86" s="4" t="s">
        <v>273</v>
      </c>
      <c r="C86" s="162"/>
      <c r="D86" s="162"/>
      <c r="E86" s="23"/>
      <c r="F86" s="23"/>
    </row>
    <row r="87" spans="1:6" ht="15" hidden="1">
      <c r="A87" s="11" t="s">
        <v>404</v>
      </c>
      <c r="B87" s="4" t="s">
        <v>274</v>
      </c>
      <c r="C87" s="23"/>
      <c r="D87" s="23"/>
      <c r="E87" s="23"/>
      <c r="F87" s="23"/>
    </row>
    <row r="88" spans="1:6" ht="15">
      <c r="A88" s="13" t="s">
        <v>422</v>
      </c>
      <c r="B88" s="6" t="s">
        <v>275</v>
      </c>
      <c r="C88" s="162">
        <f>SUM(C77,C82,C86)</f>
        <v>17356</v>
      </c>
      <c r="D88" s="162"/>
      <c r="E88" s="162"/>
      <c r="F88" s="162"/>
    </row>
    <row r="89" spans="1:6" ht="15" hidden="1">
      <c r="A89" s="11" t="s">
        <v>276</v>
      </c>
      <c r="B89" s="4" t="s">
        <v>277</v>
      </c>
      <c r="C89" s="23"/>
      <c r="D89" s="23"/>
      <c r="E89" s="23"/>
      <c r="F89" s="23"/>
    </row>
    <row r="90" spans="1:6" ht="15" hidden="1">
      <c r="A90" s="11" t="s">
        <v>278</v>
      </c>
      <c r="B90" s="4" t="s">
        <v>279</v>
      </c>
      <c r="C90" s="23"/>
      <c r="D90" s="23"/>
      <c r="E90" s="23"/>
      <c r="F90" s="23"/>
    </row>
    <row r="91" spans="1:6" ht="15" hidden="1">
      <c r="A91" s="31" t="s">
        <v>280</v>
      </c>
      <c r="B91" s="4" t="s">
        <v>281</v>
      </c>
      <c r="C91" s="23"/>
      <c r="D91" s="23"/>
      <c r="E91" s="23"/>
      <c r="F91" s="23"/>
    </row>
    <row r="92" spans="1:6" ht="15" hidden="1">
      <c r="A92" s="31" t="s">
        <v>405</v>
      </c>
      <c r="B92" s="4" t="s">
        <v>282</v>
      </c>
      <c r="C92" s="23"/>
      <c r="D92" s="23"/>
      <c r="E92" s="23"/>
      <c r="F92" s="23"/>
    </row>
    <row r="93" spans="1:6" ht="15" hidden="1">
      <c r="A93" s="12" t="s">
        <v>423</v>
      </c>
      <c r="B93" s="6" t="s">
        <v>283</v>
      </c>
      <c r="C93" s="23"/>
      <c r="D93" s="23"/>
      <c r="E93" s="23"/>
      <c r="F93" s="23"/>
    </row>
    <row r="94" spans="1:6" ht="15" hidden="1">
      <c r="A94" s="13" t="s">
        <v>284</v>
      </c>
      <c r="B94" s="6" t="s">
        <v>285</v>
      </c>
      <c r="C94" s="23"/>
      <c r="D94" s="23"/>
      <c r="E94" s="23"/>
      <c r="F94" s="23"/>
    </row>
    <row r="95" spans="1:6" ht="15.75">
      <c r="A95" s="228" t="s">
        <v>424</v>
      </c>
      <c r="B95" s="229" t="s">
        <v>286</v>
      </c>
      <c r="C95" s="162">
        <f>C88</f>
        <v>17356</v>
      </c>
      <c r="D95" s="162"/>
      <c r="E95" s="162"/>
      <c r="F95" s="162"/>
    </row>
    <row r="96" spans="1:6" ht="15.75">
      <c r="A96" s="190" t="s">
        <v>407</v>
      </c>
      <c r="B96" s="191"/>
      <c r="C96" s="162">
        <f>SUM(C66,C95)</f>
        <v>71885</v>
      </c>
      <c r="D96" s="162">
        <f>SUM(D66,D95)</f>
        <v>33644</v>
      </c>
      <c r="E96" s="162">
        <f>SUM(E66,E95)</f>
        <v>35137</v>
      </c>
      <c r="F96" s="162">
        <f>SUM(F66,F95)</f>
        <v>35793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256" scale="80" r:id="rId1"/>
  <headerFooter>
    <oddHeader>&amp;R11/1. melléklet a ../2018.(II...)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6">
      <selection activeCell="C36" sqref="C36"/>
    </sheetView>
  </sheetViews>
  <sheetFormatPr defaultColWidth="9.140625" defaultRowHeight="15"/>
  <cols>
    <col min="1" max="1" width="59.28125" style="0" customWidth="1"/>
    <col min="2" max="2" width="18.421875" style="248" customWidth="1"/>
    <col min="253" max="253" width="59.28125" style="0" customWidth="1"/>
    <col min="254" max="254" width="22.00390625" style="0" customWidth="1"/>
    <col min="255" max="255" width="21.00390625" style="0" customWidth="1"/>
    <col min="256" max="256" width="25.00390625" style="0" customWidth="1"/>
    <col min="257" max="257" width="27.00390625" style="0" customWidth="1"/>
    <col min="258" max="258" width="18.421875" style="0" customWidth="1"/>
    <col min="509" max="509" width="59.28125" style="0" customWidth="1"/>
    <col min="510" max="510" width="22.00390625" style="0" customWidth="1"/>
    <col min="511" max="511" width="21.00390625" style="0" customWidth="1"/>
    <col min="512" max="512" width="25.00390625" style="0" customWidth="1"/>
    <col min="513" max="513" width="27.00390625" style="0" customWidth="1"/>
    <col min="514" max="514" width="18.421875" style="0" customWidth="1"/>
    <col min="765" max="765" width="59.28125" style="0" customWidth="1"/>
    <col min="766" max="766" width="22.00390625" style="0" customWidth="1"/>
    <col min="767" max="767" width="21.00390625" style="0" customWidth="1"/>
    <col min="768" max="768" width="25.00390625" style="0" customWidth="1"/>
    <col min="769" max="769" width="27.00390625" style="0" customWidth="1"/>
    <col min="770" max="770" width="18.421875" style="0" customWidth="1"/>
    <col min="1021" max="1021" width="59.28125" style="0" customWidth="1"/>
    <col min="1022" max="1022" width="22.00390625" style="0" customWidth="1"/>
    <col min="1023" max="1023" width="21.00390625" style="0" customWidth="1"/>
    <col min="1024" max="1024" width="25.00390625" style="0" customWidth="1"/>
    <col min="1025" max="1025" width="27.00390625" style="0" customWidth="1"/>
    <col min="1026" max="1026" width="18.421875" style="0" customWidth="1"/>
    <col min="1277" max="1277" width="59.28125" style="0" customWidth="1"/>
    <col min="1278" max="1278" width="22.00390625" style="0" customWidth="1"/>
    <col min="1279" max="1279" width="21.00390625" style="0" customWidth="1"/>
    <col min="1280" max="1280" width="25.00390625" style="0" customWidth="1"/>
    <col min="1281" max="1281" width="27.00390625" style="0" customWidth="1"/>
    <col min="1282" max="1282" width="18.421875" style="0" customWidth="1"/>
    <col min="1533" max="1533" width="59.28125" style="0" customWidth="1"/>
    <col min="1534" max="1534" width="22.00390625" style="0" customWidth="1"/>
    <col min="1535" max="1535" width="21.00390625" style="0" customWidth="1"/>
    <col min="1536" max="1536" width="25.00390625" style="0" customWidth="1"/>
    <col min="1537" max="1537" width="27.00390625" style="0" customWidth="1"/>
    <col min="1538" max="1538" width="18.421875" style="0" customWidth="1"/>
    <col min="1789" max="1789" width="59.28125" style="0" customWidth="1"/>
    <col min="1790" max="1790" width="22.00390625" style="0" customWidth="1"/>
    <col min="1791" max="1791" width="21.00390625" style="0" customWidth="1"/>
    <col min="1792" max="1792" width="25.00390625" style="0" customWidth="1"/>
    <col min="1793" max="1793" width="27.00390625" style="0" customWidth="1"/>
    <col min="1794" max="1794" width="18.421875" style="0" customWidth="1"/>
    <col min="2045" max="2045" width="59.28125" style="0" customWidth="1"/>
    <col min="2046" max="2046" width="22.00390625" style="0" customWidth="1"/>
    <col min="2047" max="2047" width="21.00390625" style="0" customWidth="1"/>
    <col min="2048" max="2048" width="25.00390625" style="0" customWidth="1"/>
    <col min="2049" max="2049" width="27.00390625" style="0" customWidth="1"/>
    <col min="2050" max="2050" width="18.421875" style="0" customWidth="1"/>
    <col min="2301" max="2301" width="59.28125" style="0" customWidth="1"/>
    <col min="2302" max="2302" width="22.00390625" style="0" customWidth="1"/>
    <col min="2303" max="2303" width="21.00390625" style="0" customWidth="1"/>
    <col min="2304" max="2304" width="25.00390625" style="0" customWidth="1"/>
    <col min="2305" max="2305" width="27.00390625" style="0" customWidth="1"/>
    <col min="2306" max="2306" width="18.421875" style="0" customWidth="1"/>
    <col min="2557" max="2557" width="59.28125" style="0" customWidth="1"/>
    <col min="2558" max="2558" width="22.00390625" style="0" customWidth="1"/>
    <col min="2559" max="2559" width="21.00390625" style="0" customWidth="1"/>
    <col min="2560" max="2560" width="25.00390625" style="0" customWidth="1"/>
    <col min="2561" max="2561" width="27.00390625" style="0" customWidth="1"/>
    <col min="2562" max="2562" width="18.421875" style="0" customWidth="1"/>
    <col min="2813" max="2813" width="59.28125" style="0" customWidth="1"/>
    <col min="2814" max="2814" width="22.00390625" style="0" customWidth="1"/>
    <col min="2815" max="2815" width="21.00390625" style="0" customWidth="1"/>
    <col min="2816" max="2816" width="25.00390625" style="0" customWidth="1"/>
    <col min="2817" max="2817" width="27.00390625" style="0" customWidth="1"/>
    <col min="2818" max="2818" width="18.421875" style="0" customWidth="1"/>
    <col min="3069" max="3069" width="59.28125" style="0" customWidth="1"/>
    <col min="3070" max="3070" width="22.00390625" style="0" customWidth="1"/>
    <col min="3071" max="3071" width="21.00390625" style="0" customWidth="1"/>
    <col min="3072" max="3072" width="25.00390625" style="0" customWidth="1"/>
    <col min="3073" max="3073" width="27.00390625" style="0" customWidth="1"/>
    <col min="3074" max="3074" width="18.421875" style="0" customWidth="1"/>
    <col min="3325" max="3325" width="59.28125" style="0" customWidth="1"/>
    <col min="3326" max="3326" width="22.00390625" style="0" customWidth="1"/>
    <col min="3327" max="3327" width="21.00390625" style="0" customWidth="1"/>
    <col min="3328" max="3328" width="25.00390625" style="0" customWidth="1"/>
    <col min="3329" max="3329" width="27.00390625" style="0" customWidth="1"/>
    <col min="3330" max="3330" width="18.421875" style="0" customWidth="1"/>
    <col min="3581" max="3581" width="59.28125" style="0" customWidth="1"/>
    <col min="3582" max="3582" width="22.00390625" style="0" customWidth="1"/>
    <col min="3583" max="3583" width="21.00390625" style="0" customWidth="1"/>
    <col min="3584" max="3584" width="25.00390625" style="0" customWidth="1"/>
    <col min="3585" max="3585" width="27.00390625" style="0" customWidth="1"/>
    <col min="3586" max="3586" width="18.421875" style="0" customWidth="1"/>
    <col min="3837" max="3837" width="59.28125" style="0" customWidth="1"/>
    <col min="3838" max="3838" width="22.00390625" style="0" customWidth="1"/>
    <col min="3839" max="3839" width="21.00390625" style="0" customWidth="1"/>
    <col min="3840" max="3840" width="25.00390625" style="0" customWidth="1"/>
    <col min="3841" max="3841" width="27.00390625" style="0" customWidth="1"/>
    <col min="3842" max="3842" width="18.421875" style="0" customWidth="1"/>
    <col min="4093" max="4093" width="59.28125" style="0" customWidth="1"/>
    <col min="4094" max="4094" width="22.00390625" style="0" customWidth="1"/>
    <col min="4095" max="4095" width="21.00390625" style="0" customWidth="1"/>
    <col min="4096" max="4096" width="25.00390625" style="0" customWidth="1"/>
    <col min="4097" max="4097" width="27.00390625" style="0" customWidth="1"/>
    <col min="4098" max="4098" width="18.421875" style="0" customWidth="1"/>
    <col min="4349" max="4349" width="59.28125" style="0" customWidth="1"/>
    <col min="4350" max="4350" width="22.00390625" style="0" customWidth="1"/>
    <col min="4351" max="4351" width="21.00390625" style="0" customWidth="1"/>
    <col min="4352" max="4352" width="25.00390625" style="0" customWidth="1"/>
    <col min="4353" max="4353" width="27.00390625" style="0" customWidth="1"/>
    <col min="4354" max="4354" width="18.421875" style="0" customWidth="1"/>
    <col min="4605" max="4605" width="59.28125" style="0" customWidth="1"/>
    <col min="4606" max="4606" width="22.00390625" style="0" customWidth="1"/>
    <col min="4607" max="4607" width="21.00390625" style="0" customWidth="1"/>
    <col min="4608" max="4608" width="25.00390625" style="0" customWidth="1"/>
    <col min="4609" max="4609" width="27.00390625" style="0" customWidth="1"/>
    <col min="4610" max="4610" width="18.421875" style="0" customWidth="1"/>
    <col min="4861" max="4861" width="59.28125" style="0" customWidth="1"/>
    <col min="4862" max="4862" width="22.00390625" style="0" customWidth="1"/>
    <col min="4863" max="4863" width="21.00390625" style="0" customWidth="1"/>
    <col min="4864" max="4864" width="25.00390625" style="0" customWidth="1"/>
    <col min="4865" max="4865" width="27.00390625" style="0" customWidth="1"/>
    <col min="4866" max="4866" width="18.421875" style="0" customWidth="1"/>
    <col min="5117" max="5117" width="59.28125" style="0" customWidth="1"/>
    <col min="5118" max="5118" width="22.00390625" style="0" customWidth="1"/>
    <col min="5119" max="5119" width="21.00390625" style="0" customWidth="1"/>
    <col min="5120" max="5120" width="25.00390625" style="0" customWidth="1"/>
    <col min="5121" max="5121" width="27.00390625" style="0" customWidth="1"/>
    <col min="5122" max="5122" width="18.421875" style="0" customWidth="1"/>
    <col min="5373" max="5373" width="59.28125" style="0" customWidth="1"/>
    <col min="5374" max="5374" width="22.00390625" style="0" customWidth="1"/>
    <col min="5375" max="5375" width="21.00390625" style="0" customWidth="1"/>
    <col min="5376" max="5376" width="25.00390625" style="0" customWidth="1"/>
    <col min="5377" max="5377" width="27.00390625" style="0" customWidth="1"/>
    <col min="5378" max="5378" width="18.421875" style="0" customWidth="1"/>
    <col min="5629" max="5629" width="59.28125" style="0" customWidth="1"/>
    <col min="5630" max="5630" width="22.00390625" style="0" customWidth="1"/>
    <col min="5631" max="5631" width="21.00390625" style="0" customWidth="1"/>
    <col min="5632" max="5632" width="25.00390625" style="0" customWidth="1"/>
    <col min="5633" max="5633" width="27.00390625" style="0" customWidth="1"/>
    <col min="5634" max="5634" width="18.421875" style="0" customWidth="1"/>
    <col min="5885" max="5885" width="59.28125" style="0" customWidth="1"/>
    <col min="5886" max="5886" width="22.00390625" style="0" customWidth="1"/>
    <col min="5887" max="5887" width="21.00390625" style="0" customWidth="1"/>
    <col min="5888" max="5888" width="25.00390625" style="0" customWidth="1"/>
    <col min="5889" max="5889" width="27.00390625" style="0" customWidth="1"/>
    <col min="5890" max="5890" width="18.421875" style="0" customWidth="1"/>
    <col min="6141" max="6141" width="59.28125" style="0" customWidth="1"/>
    <col min="6142" max="6142" width="22.00390625" style="0" customWidth="1"/>
    <col min="6143" max="6143" width="21.00390625" style="0" customWidth="1"/>
    <col min="6144" max="6144" width="25.00390625" style="0" customWidth="1"/>
    <col min="6145" max="6145" width="27.00390625" style="0" customWidth="1"/>
    <col min="6146" max="6146" width="18.421875" style="0" customWidth="1"/>
    <col min="6397" max="6397" width="59.28125" style="0" customWidth="1"/>
    <col min="6398" max="6398" width="22.00390625" style="0" customWidth="1"/>
    <col min="6399" max="6399" width="21.00390625" style="0" customWidth="1"/>
    <col min="6400" max="6400" width="25.00390625" style="0" customWidth="1"/>
    <col min="6401" max="6401" width="27.00390625" style="0" customWidth="1"/>
    <col min="6402" max="6402" width="18.421875" style="0" customWidth="1"/>
    <col min="6653" max="6653" width="59.28125" style="0" customWidth="1"/>
    <col min="6654" max="6654" width="22.00390625" style="0" customWidth="1"/>
    <col min="6655" max="6655" width="21.00390625" style="0" customWidth="1"/>
    <col min="6656" max="6656" width="25.00390625" style="0" customWidth="1"/>
    <col min="6657" max="6657" width="27.00390625" style="0" customWidth="1"/>
    <col min="6658" max="6658" width="18.421875" style="0" customWidth="1"/>
    <col min="6909" max="6909" width="59.28125" style="0" customWidth="1"/>
    <col min="6910" max="6910" width="22.00390625" style="0" customWidth="1"/>
    <col min="6911" max="6911" width="21.00390625" style="0" customWidth="1"/>
    <col min="6912" max="6912" width="25.00390625" style="0" customWidth="1"/>
    <col min="6913" max="6913" width="27.00390625" style="0" customWidth="1"/>
    <col min="6914" max="6914" width="18.421875" style="0" customWidth="1"/>
    <col min="7165" max="7165" width="59.28125" style="0" customWidth="1"/>
    <col min="7166" max="7166" width="22.00390625" style="0" customWidth="1"/>
    <col min="7167" max="7167" width="21.00390625" style="0" customWidth="1"/>
    <col min="7168" max="7168" width="25.00390625" style="0" customWidth="1"/>
    <col min="7169" max="7169" width="27.00390625" style="0" customWidth="1"/>
    <col min="7170" max="7170" width="18.421875" style="0" customWidth="1"/>
    <col min="7421" max="7421" width="59.28125" style="0" customWidth="1"/>
    <col min="7422" max="7422" width="22.00390625" style="0" customWidth="1"/>
    <col min="7423" max="7423" width="21.00390625" style="0" customWidth="1"/>
    <col min="7424" max="7424" width="25.00390625" style="0" customWidth="1"/>
    <col min="7425" max="7425" width="27.00390625" style="0" customWidth="1"/>
    <col min="7426" max="7426" width="18.421875" style="0" customWidth="1"/>
    <col min="7677" max="7677" width="59.28125" style="0" customWidth="1"/>
    <col min="7678" max="7678" width="22.00390625" style="0" customWidth="1"/>
    <col min="7679" max="7679" width="21.00390625" style="0" customWidth="1"/>
    <col min="7680" max="7680" width="25.00390625" style="0" customWidth="1"/>
    <col min="7681" max="7681" width="27.00390625" style="0" customWidth="1"/>
    <col min="7682" max="7682" width="18.421875" style="0" customWidth="1"/>
    <col min="7933" max="7933" width="59.28125" style="0" customWidth="1"/>
    <col min="7934" max="7934" width="22.00390625" style="0" customWidth="1"/>
    <col min="7935" max="7935" width="21.00390625" style="0" customWidth="1"/>
    <col min="7936" max="7936" width="25.00390625" style="0" customWidth="1"/>
    <col min="7937" max="7937" width="27.00390625" style="0" customWidth="1"/>
    <col min="7938" max="7938" width="18.421875" style="0" customWidth="1"/>
    <col min="8189" max="8189" width="59.28125" style="0" customWidth="1"/>
    <col min="8190" max="8190" width="22.00390625" style="0" customWidth="1"/>
    <col min="8191" max="8191" width="21.00390625" style="0" customWidth="1"/>
    <col min="8192" max="8192" width="25.00390625" style="0" customWidth="1"/>
    <col min="8193" max="8193" width="27.00390625" style="0" customWidth="1"/>
    <col min="8194" max="8194" width="18.421875" style="0" customWidth="1"/>
    <col min="8445" max="8445" width="59.28125" style="0" customWidth="1"/>
    <col min="8446" max="8446" width="22.00390625" style="0" customWidth="1"/>
    <col min="8447" max="8447" width="21.00390625" style="0" customWidth="1"/>
    <col min="8448" max="8448" width="25.00390625" style="0" customWidth="1"/>
    <col min="8449" max="8449" width="27.00390625" style="0" customWidth="1"/>
    <col min="8450" max="8450" width="18.421875" style="0" customWidth="1"/>
    <col min="8701" max="8701" width="59.28125" style="0" customWidth="1"/>
    <col min="8702" max="8702" width="22.00390625" style="0" customWidth="1"/>
    <col min="8703" max="8703" width="21.00390625" style="0" customWidth="1"/>
    <col min="8704" max="8704" width="25.00390625" style="0" customWidth="1"/>
    <col min="8705" max="8705" width="27.00390625" style="0" customWidth="1"/>
    <col min="8706" max="8706" width="18.421875" style="0" customWidth="1"/>
    <col min="8957" max="8957" width="59.28125" style="0" customWidth="1"/>
    <col min="8958" max="8958" width="22.00390625" style="0" customWidth="1"/>
    <col min="8959" max="8959" width="21.00390625" style="0" customWidth="1"/>
    <col min="8960" max="8960" width="25.00390625" style="0" customWidth="1"/>
    <col min="8961" max="8961" width="27.00390625" style="0" customWidth="1"/>
    <col min="8962" max="8962" width="18.421875" style="0" customWidth="1"/>
    <col min="9213" max="9213" width="59.28125" style="0" customWidth="1"/>
    <col min="9214" max="9214" width="22.00390625" style="0" customWidth="1"/>
    <col min="9215" max="9215" width="21.00390625" style="0" customWidth="1"/>
    <col min="9216" max="9216" width="25.00390625" style="0" customWidth="1"/>
    <col min="9217" max="9217" width="27.00390625" style="0" customWidth="1"/>
    <col min="9218" max="9218" width="18.421875" style="0" customWidth="1"/>
    <col min="9469" max="9469" width="59.28125" style="0" customWidth="1"/>
    <col min="9470" max="9470" width="22.00390625" style="0" customWidth="1"/>
    <col min="9471" max="9471" width="21.00390625" style="0" customWidth="1"/>
    <col min="9472" max="9472" width="25.00390625" style="0" customWidth="1"/>
    <col min="9473" max="9473" width="27.00390625" style="0" customWidth="1"/>
    <col min="9474" max="9474" width="18.421875" style="0" customWidth="1"/>
    <col min="9725" max="9725" width="59.28125" style="0" customWidth="1"/>
    <col min="9726" max="9726" width="22.00390625" style="0" customWidth="1"/>
    <col min="9727" max="9727" width="21.00390625" style="0" customWidth="1"/>
    <col min="9728" max="9728" width="25.00390625" style="0" customWidth="1"/>
    <col min="9729" max="9729" width="27.00390625" style="0" customWidth="1"/>
    <col min="9730" max="9730" width="18.421875" style="0" customWidth="1"/>
    <col min="9981" max="9981" width="59.28125" style="0" customWidth="1"/>
    <col min="9982" max="9982" width="22.00390625" style="0" customWidth="1"/>
    <col min="9983" max="9983" width="21.00390625" style="0" customWidth="1"/>
    <col min="9984" max="9984" width="25.00390625" style="0" customWidth="1"/>
    <col min="9985" max="9985" width="27.00390625" style="0" customWidth="1"/>
    <col min="9986" max="9986" width="18.421875" style="0" customWidth="1"/>
    <col min="10237" max="10237" width="59.28125" style="0" customWidth="1"/>
    <col min="10238" max="10238" width="22.00390625" style="0" customWidth="1"/>
    <col min="10239" max="10239" width="21.00390625" style="0" customWidth="1"/>
    <col min="10240" max="10240" width="25.00390625" style="0" customWidth="1"/>
    <col min="10241" max="10241" width="27.00390625" style="0" customWidth="1"/>
    <col min="10242" max="10242" width="18.421875" style="0" customWidth="1"/>
    <col min="10493" max="10493" width="59.28125" style="0" customWidth="1"/>
    <col min="10494" max="10494" width="22.00390625" style="0" customWidth="1"/>
    <col min="10495" max="10495" width="21.00390625" style="0" customWidth="1"/>
    <col min="10496" max="10496" width="25.00390625" style="0" customWidth="1"/>
    <col min="10497" max="10497" width="27.00390625" style="0" customWidth="1"/>
    <col min="10498" max="10498" width="18.421875" style="0" customWidth="1"/>
    <col min="10749" max="10749" width="59.28125" style="0" customWidth="1"/>
    <col min="10750" max="10750" width="22.00390625" style="0" customWidth="1"/>
    <col min="10751" max="10751" width="21.00390625" style="0" customWidth="1"/>
    <col min="10752" max="10752" width="25.00390625" style="0" customWidth="1"/>
    <col min="10753" max="10753" width="27.00390625" style="0" customWidth="1"/>
    <col min="10754" max="10754" width="18.421875" style="0" customWidth="1"/>
    <col min="11005" max="11005" width="59.28125" style="0" customWidth="1"/>
    <col min="11006" max="11006" width="22.00390625" style="0" customWidth="1"/>
    <col min="11007" max="11007" width="21.00390625" style="0" customWidth="1"/>
    <col min="11008" max="11008" width="25.00390625" style="0" customWidth="1"/>
    <col min="11009" max="11009" width="27.00390625" style="0" customWidth="1"/>
    <col min="11010" max="11010" width="18.421875" style="0" customWidth="1"/>
    <col min="11261" max="11261" width="59.28125" style="0" customWidth="1"/>
    <col min="11262" max="11262" width="22.00390625" style="0" customWidth="1"/>
    <col min="11263" max="11263" width="21.00390625" style="0" customWidth="1"/>
    <col min="11264" max="11264" width="25.00390625" style="0" customWidth="1"/>
    <col min="11265" max="11265" width="27.00390625" style="0" customWidth="1"/>
    <col min="11266" max="11266" width="18.421875" style="0" customWidth="1"/>
    <col min="11517" max="11517" width="59.28125" style="0" customWidth="1"/>
    <col min="11518" max="11518" width="22.00390625" style="0" customWidth="1"/>
    <col min="11519" max="11519" width="21.00390625" style="0" customWidth="1"/>
    <col min="11520" max="11520" width="25.00390625" style="0" customWidth="1"/>
    <col min="11521" max="11521" width="27.00390625" style="0" customWidth="1"/>
    <col min="11522" max="11522" width="18.421875" style="0" customWidth="1"/>
    <col min="11773" max="11773" width="59.28125" style="0" customWidth="1"/>
    <col min="11774" max="11774" width="22.00390625" style="0" customWidth="1"/>
    <col min="11775" max="11775" width="21.00390625" style="0" customWidth="1"/>
    <col min="11776" max="11776" width="25.00390625" style="0" customWidth="1"/>
    <col min="11777" max="11777" width="27.00390625" style="0" customWidth="1"/>
    <col min="11778" max="11778" width="18.421875" style="0" customWidth="1"/>
    <col min="12029" max="12029" width="59.28125" style="0" customWidth="1"/>
    <col min="12030" max="12030" width="22.00390625" style="0" customWidth="1"/>
    <col min="12031" max="12031" width="21.00390625" style="0" customWidth="1"/>
    <col min="12032" max="12032" width="25.00390625" style="0" customWidth="1"/>
    <col min="12033" max="12033" width="27.00390625" style="0" customWidth="1"/>
    <col min="12034" max="12034" width="18.421875" style="0" customWidth="1"/>
    <col min="12285" max="12285" width="59.28125" style="0" customWidth="1"/>
    <col min="12286" max="12286" width="22.00390625" style="0" customWidth="1"/>
    <col min="12287" max="12287" width="21.00390625" style="0" customWidth="1"/>
    <col min="12288" max="12288" width="25.00390625" style="0" customWidth="1"/>
    <col min="12289" max="12289" width="27.00390625" style="0" customWidth="1"/>
    <col min="12290" max="12290" width="18.421875" style="0" customWidth="1"/>
    <col min="12541" max="12541" width="59.28125" style="0" customWidth="1"/>
    <col min="12542" max="12542" width="22.00390625" style="0" customWidth="1"/>
    <col min="12543" max="12543" width="21.00390625" style="0" customWidth="1"/>
    <col min="12544" max="12544" width="25.00390625" style="0" customWidth="1"/>
    <col min="12545" max="12545" width="27.00390625" style="0" customWidth="1"/>
    <col min="12546" max="12546" width="18.421875" style="0" customWidth="1"/>
    <col min="12797" max="12797" width="59.28125" style="0" customWidth="1"/>
    <col min="12798" max="12798" width="22.00390625" style="0" customWidth="1"/>
    <col min="12799" max="12799" width="21.00390625" style="0" customWidth="1"/>
    <col min="12800" max="12800" width="25.00390625" style="0" customWidth="1"/>
    <col min="12801" max="12801" width="27.00390625" style="0" customWidth="1"/>
    <col min="12802" max="12802" width="18.421875" style="0" customWidth="1"/>
    <col min="13053" max="13053" width="59.28125" style="0" customWidth="1"/>
    <col min="13054" max="13054" width="22.00390625" style="0" customWidth="1"/>
    <col min="13055" max="13055" width="21.00390625" style="0" customWidth="1"/>
    <col min="13056" max="13056" width="25.00390625" style="0" customWidth="1"/>
    <col min="13057" max="13057" width="27.00390625" style="0" customWidth="1"/>
    <col min="13058" max="13058" width="18.421875" style="0" customWidth="1"/>
    <col min="13309" max="13309" width="59.28125" style="0" customWidth="1"/>
    <col min="13310" max="13310" width="22.00390625" style="0" customWidth="1"/>
    <col min="13311" max="13311" width="21.00390625" style="0" customWidth="1"/>
    <col min="13312" max="13312" width="25.00390625" style="0" customWidth="1"/>
    <col min="13313" max="13313" width="27.00390625" style="0" customWidth="1"/>
    <col min="13314" max="13314" width="18.421875" style="0" customWidth="1"/>
    <col min="13565" max="13565" width="59.28125" style="0" customWidth="1"/>
    <col min="13566" max="13566" width="22.00390625" style="0" customWidth="1"/>
    <col min="13567" max="13567" width="21.00390625" style="0" customWidth="1"/>
    <col min="13568" max="13568" width="25.00390625" style="0" customWidth="1"/>
    <col min="13569" max="13569" width="27.00390625" style="0" customWidth="1"/>
    <col min="13570" max="13570" width="18.421875" style="0" customWidth="1"/>
    <col min="13821" max="13821" width="59.28125" style="0" customWidth="1"/>
    <col min="13822" max="13822" width="22.00390625" style="0" customWidth="1"/>
    <col min="13823" max="13823" width="21.00390625" style="0" customWidth="1"/>
    <col min="13824" max="13824" width="25.00390625" style="0" customWidth="1"/>
    <col min="13825" max="13825" width="27.00390625" style="0" customWidth="1"/>
    <col min="13826" max="13826" width="18.421875" style="0" customWidth="1"/>
    <col min="14077" max="14077" width="59.28125" style="0" customWidth="1"/>
    <col min="14078" max="14078" width="22.00390625" style="0" customWidth="1"/>
    <col min="14079" max="14079" width="21.00390625" style="0" customWidth="1"/>
    <col min="14080" max="14080" width="25.00390625" style="0" customWidth="1"/>
    <col min="14081" max="14081" width="27.00390625" style="0" customWidth="1"/>
    <col min="14082" max="14082" width="18.421875" style="0" customWidth="1"/>
    <col min="14333" max="14333" width="59.28125" style="0" customWidth="1"/>
    <col min="14334" max="14334" width="22.00390625" style="0" customWidth="1"/>
    <col min="14335" max="14335" width="21.00390625" style="0" customWidth="1"/>
    <col min="14336" max="14336" width="25.00390625" style="0" customWidth="1"/>
    <col min="14337" max="14337" width="27.00390625" style="0" customWidth="1"/>
    <col min="14338" max="14338" width="18.421875" style="0" customWidth="1"/>
    <col min="14589" max="14589" width="59.28125" style="0" customWidth="1"/>
    <col min="14590" max="14590" width="22.00390625" style="0" customWidth="1"/>
    <col min="14591" max="14591" width="21.00390625" style="0" customWidth="1"/>
    <col min="14592" max="14592" width="25.00390625" style="0" customWidth="1"/>
    <col min="14593" max="14593" width="27.00390625" style="0" customWidth="1"/>
    <col min="14594" max="14594" width="18.421875" style="0" customWidth="1"/>
    <col min="14845" max="14845" width="59.28125" style="0" customWidth="1"/>
    <col min="14846" max="14846" width="22.00390625" style="0" customWidth="1"/>
    <col min="14847" max="14847" width="21.00390625" style="0" customWidth="1"/>
    <col min="14848" max="14848" width="25.00390625" style="0" customWidth="1"/>
    <col min="14849" max="14849" width="27.00390625" style="0" customWidth="1"/>
    <col min="14850" max="14850" width="18.421875" style="0" customWidth="1"/>
    <col min="15101" max="15101" width="59.28125" style="0" customWidth="1"/>
    <col min="15102" max="15102" width="22.00390625" style="0" customWidth="1"/>
    <col min="15103" max="15103" width="21.00390625" style="0" customWidth="1"/>
    <col min="15104" max="15104" width="25.00390625" style="0" customWidth="1"/>
    <col min="15105" max="15105" width="27.00390625" style="0" customWidth="1"/>
    <col min="15106" max="15106" width="18.421875" style="0" customWidth="1"/>
    <col min="15357" max="15357" width="59.28125" style="0" customWidth="1"/>
    <col min="15358" max="15358" width="22.00390625" style="0" customWidth="1"/>
    <col min="15359" max="15359" width="21.00390625" style="0" customWidth="1"/>
    <col min="15360" max="15360" width="25.00390625" style="0" customWidth="1"/>
    <col min="15361" max="15361" width="27.00390625" style="0" customWidth="1"/>
    <col min="15362" max="15362" width="18.421875" style="0" customWidth="1"/>
    <col min="15613" max="15613" width="59.28125" style="0" customWidth="1"/>
    <col min="15614" max="15614" width="22.00390625" style="0" customWidth="1"/>
    <col min="15615" max="15615" width="21.00390625" style="0" customWidth="1"/>
    <col min="15616" max="15616" width="25.00390625" style="0" customWidth="1"/>
    <col min="15617" max="15617" width="27.00390625" style="0" customWidth="1"/>
    <col min="15618" max="15618" width="18.421875" style="0" customWidth="1"/>
    <col min="15869" max="15869" width="59.28125" style="0" customWidth="1"/>
    <col min="15870" max="15870" width="22.00390625" style="0" customWidth="1"/>
    <col min="15871" max="15871" width="21.00390625" style="0" customWidth="1"/>
    <col min="15872" max="15872" width="25.00390625" style="0" customWidth="1"/>
    <col min="15873" max="15873" width="27.00390625" style="0" customWidth="1"/>
    <col min="15874" max="15874" width="18.421875" style="0" customWidth="1"/>
    <col min="16125" max="16125" width="59.28125" style="0" customWidth="1"/>
    <col min="16126" max="16126" width="22.00390625" style="0" customWidth="1"/>
    <col min="16127" max="16127" width="21.00390625" style="0" customWidth="1"/>
    <col min="16128" max="16128" width="25.00390625" style="0" customWidth="1"/>
    <col min="16129" max="16129" width="27.00390625" style="0" customWidth="1"/>
    <col min="16130" max="16130" width="18.421875" style="0" customWidth="1"/>
  </cols>
  <sheetData>
    <row r="1" spans="1:2" ht="25.5" customHeight="1">
      <c r="A1" s="377" t="s">
        <v>701</v>
      </c>
      <c r="B1" s="378"/>
    </row>
    <row r="2" spans="1:2" ht="23.25" customHeight="1">
      <c r="A2" s="380" t="s">
        <v>629</v>
      </c>
      <c r="B2" s="383"/>
    </row>
    <row r="3" ht="15">
      <c r="A3" s="247"/>
    </row>
    <row r="4" ht="12" customHeight="1">
      <c r="A4" s="247"/>
    </row>
    <row r="5" spans="1:2" ht="36">
      <c r="A5" s="249" t="s">
        <v>630</v>
      </c>
      <c r="B5" s="251" t="s">
        <v>631</v>
      </c>
    </row>
    <row r="6" spans="1:2" ht="15">
      <c r="A6" s="250" t="s">
        <v>632</v>
      </c>
      <c r="B6" s="252"/>
    </row>
    <row r="7" spans="1:2" ht="15">
      <c r="A7" s="250" t="s">
        <v>633</v>
      </c>
      <c r="B7" s="252"/>
    </row>
    <row r="8" spans="1:2" ht="15">
      <c r="A8" s="250" t="s">
        <v>634</v>
      </c>
      <c r="B8" s="252"/>
    </row>
    <row r="9" spans="1:2" ht="15">
      <c r="A9" s="250" t="s">
        <v>635</v>
      </c>
      <c r="B9" s="252"/>
    </row>
    <row r="10" spans="1:2" ht="15">
      <c r="A10" s="249" t="s">
        <v>636</v>
      </c>
      <c r="B10" s="253"/>
    </row>
    <row r="11" spans="1:2" ht="15">
      <c r="A11" s="250" t="s">
        <v>637</v>
      </c>
      <c r="B11" s="252"/>
    </row>
    <row r="12" spans="1:2" ht="30">
      <c r="A12" s="250" t="s">
        <v>638</v>
      </c>
      <c r="B12" s="252"/>
    </row>
    <row r="13" spans="1:2" ht="15">
      <c r="A13" s="250" t="s">
        <v>639</v>
      </c>
      <c r="B13" s="252"/>
    </row>
    <row r="14" spans="1:2" ht="15">
      <c r="A14" s="250" t="s">
        <v>640</v>
      </c>
      <c r="B14" s="252"/>
    </row>
    <row r="15" spans="1:2" ht="15">
      <c r="A15" s="250" t="s">
        <v>641</v>
      </c>
      <c r="B15" s="252">
        <v>0.75</v>
      </c>
    </row>
    <row r="16" spans="1:11" ht="15">
      <c r="A16" s="250" t="s">
        <v>642</v>
      </c>
      <c r="B16" s="252"/>
      <c r="K16" t="s">
        <v>578</v>
      </c>
    </row>
    <row r="17" spans="1:2" ht="15">
      <c r="A17" s="250" t="s">
        <v>643</v>
      </c>
      <c r="B17" s="252"/>
    </row>
    <row r="18" spans="1:2" ht="15">
      <c r="A18" s="249" t="s">
        <v>644</v>
      </c>
      <c r="B18" s="253">
        <f>SUM(B11:B17)</f>
        <v>0.75</v>
      </c>
    </row>
    <row r="19" spans="1:2" ht="45">
      <c r="A19" s="250" t="s">
        <v>645</v>
      </c>
      <c r="B19" s="252">
        <v>1.25</v>
      </c>
    </row>
    <row r="20" spans="1:2" ht="15">
      <c r="A20" s="250" t="s">
        <v>646</v>
      </c>
      <c r="B20" s="252"/>
    </row>
    <row r="21" spans="1:2" ht="15">
      <c r="A21" s="250" t="s">
        <v>647</v>
      </c>
      <c r="B21" s="252">
        <v>1</v>
      </c>
    </row>
    <row r="22" spans="1:2" ht="15">
      <c r="A22" s="249" t="s">
        <v>648</v>
      </c>
      <c r="B22" s="253">
        <f>SUM(B19:B21)</f>
        <v>2.25</v>
      </c>
    </row>
    <row r="23" spans="1:2" ht="15">
      <c r="A23" s="250" t="s">
        <v>649</v>
      </c>
      <c r="B23" s="253"/>
    </row>
    <row r="24" spans="1:2" ht="30">
      <c r="A24" s="250" t="s">
        <v>650</v>
      </c>
      <c r="B24" s="253"/>
    </row>
    <row r="25" spans="1:2" ht="30">
      <c r="A25" s="250" t="s">
        <v>651</v>
      </c>
      <c r="B25" s="253"/>
    </row>
    <row r="26" spans="1:2" ht="15">
      <c r="A26" s="249" t="s">
        <v>652</v>
      </c>
      <c r="B26" s="253"/>
    </row>
    <row r="27" spans="1:2" ht="38.25">
      <c r="A27" s="249" t="s">
        <v>653</v>
      </c>
      <c r="B27" s="254"/>
    </row>
    <row r="28" spans="1:2" ht="45">
      <c r="A28" s="250" t="s">
        <v>654</v>
      </c>
      <c r="B28" s="252"/>
    </row>
    <row r="29" spans="1:2" ht="60">
      <c r="A29" s="250" t="s">
        <v>655</v>
      </c>
      <c r="B29" s="252"/>
    </row>
    <row r="30" spans="1:2" ht="45">
      <c r="A30" s="250" t="s">
        <v>656</v>
      </c>
      <c r="B30" s="252"/>
    </row>
    <row r="31" spans="1:2" ht="15">
      <c r="A31" s="250" t="s">
        <v>657</v>
      </c>
      <c r="B31" s="252"/>
    </row>
    <row r="32" spans="1:2" ht="38.25">
      <c r="A32" s="249" t="s">
        <v>658</v>
      </c>
      <c r="B32" s="252">
        <f>B18+B22</f>
        <v>3</v>
      </c>
    </row>
    <row r="33" ht="15">
      <c r="A33" s="314"/>
    </row>
  </sheetData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&amp;R9. melléklet a ../2018.(II...)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 topLeftCell="A1">
      <selection activeCell="D1" sqref="D1"/>
    </sheetView>
  </sheetViews>
  <sheetFormatPr defaultColWidth="9.140625" defaultRowHeight="15"/>
  <cols>
    <col min="1" max="1" width="53.7109375" style="268" customWidth="1"/>
    <col min="2" max="2" width="0.2890625" style="256" hidden="1" customWidth="1"/>
    <col min="3" max="3" width="0.42578125" style="256" customWidth="1"/>
    <col min="4" max="4" width="15.57421875" style="257" customWidth="1"/>
    <col min="5" max="5" width="17.28125" style="256" customWidth="1"/>
    <col min="6" max="7" width="9.140625" style="258" customWidth="1"/>
    <col min="8" max="8" width="12.7109375" style="258" bestFit="1" customWidth="1"/>
    <col min="9" max="249" width="9.140625" style="258" customWidth="1"/>
    <col min="250" max="250" width="48.28125" style="258" customWidth="1"/>
    <col min="251" max="252" width="9.140625" style="258" hidden="1" customWidth="1"/>
    <col min="253" max="253" width="17.28125" style="258" customWidth="1"/>
    <col min="254" max="254" width="18.57421875" style="258" customWidth="1"/>
    <col min="255" max="255" width="9.140625" style="258" customWidth="1"/>
    <col min="256" max="256" width="24.140625" style="258" customWidth="1"/>
    <col min="257" max="257" width="26.7109375" style="258" customWidth="1"/>
    <col min="258" max="258" width="10.140625" style="258" bestFit="1" customWidth="1"/>
    <col min="259" max="259" width="9.140625" style="258" customWidth="1"/>
    <col min="260" max="260" width="13.00390625" style="258" customWidth="1"/>
    <col min="261" max="261" width="19.00390625" style="258" customWidth="1"/>
    <col min="262" max="263" width="9.140625" style="258" customWidth="1"/>
    <col min="264" max="264" width="12.7109375" style="258" bestFit="1" customWidth="1"/>
    <col min="265" max="505" width="9.140625" style="258" customWidth="1"/>
    <col min="506" max="506" width="48.28125" style="258" customWidth="1"/>
    <col min="507" max="508" width="9.140625" style="258" hidden="1" customWidth="1"/>
    <col min="509" max="509" width="17.28125" style="258" customWidth="1"/>
    <col min="510" max="510" width="18.57421875" style="258" customWidth="1"/>
    <col min="511" max="511" width="9.140625" style="258" customWidth="1"/>
    <col min="512" max="512" width="24.140625" style="258" customWidth="1"/>
    <col min="513" max="513" width="26.7109375" style="258" customWidth="1"/>
    <col min="514" max="514" width="10.140625" style="258" bestFit="1" customWidth="1"/>
    <col min="515" max="515" width="9.140625" style="258" customWidth="1"/>
    <col min="516" max="516" width="13.00390625" style="258" customWidth="1"/>
    <col min="517" max="517" width="19.00390625" style="258" customWidth="1"/>
    <col min="518" max="519" width="9.140625" style="258" customWidth="1"/>
    <col min="520" max="520" width="12.7109375" style="258" bestFit="1" customWidth="1"/>
    <col min="521" max="761" width="9.140625" style="258" customWidth="1"/>
    <col min="762" max="762" width="48.28125" style="258" customWidth="1"/>
    <col min="763" max="764" width="9.140625" style="258" hidden="1" customWidth="1"/>
    <col min="765" max="765" width="17.28125" style="258" customWidth="1"/>
    <col min="766" max="766" width="18.57421875" style="258" customWidth="1"/>
    <col min="767" max="767" width="9.140625" style="258" customWidth="1"/>
    <col min="768" max="768" width="24.140625" style="258" customWidth="1"/>
    <col min="769" max="769" width="26.7109375" style="258" customWidth="1"/>
    <col min="770" max="770" width="10.140625" style="258" bestFit="1" customWidth="1"/>
    <col min="771" max="771" width="9.140625" style="258" customWidth="1"/>
    <col min="772" max="772" width="13.00390625" style="258" customWidth="1"/>
    <col min="773" max="773" width="19.00390625" style="258" customWidth="1"/>
    <col min="774" max="775" width="9.140625" style="258" customWidth="1"/>
    <col min="776" max="776" width="12.7109375" style="258" bestFit="1" customWidth="1"/>
    <col min="777" max="1017" width="9.140625" style="258" customWidth="1"/>
    <col min="1018" max="1018" width="48.28125" style="258" customWidth="1"/>
    <col min="1019" max="1020" width="9.140625" style="258" hidden="1" customWidth="1"/>
    <col min="1021" max="1021" width="17.28125" style="258" customWidth="1"/>
    <col min="1022" max="1022" width="18.57421875" style="258" customWidth="1"/>
    <col min="1023" max="1023" width="9.140625" style="258" customWidth="1"/>
    <col min="1024" max="1024" width="24.140625" style="258" customWidth="1"/>
    <col min="1025" max="1025" width="26.7109375" style="258" customWidth="1"/>
    <col min="1026" max="1026" width="10.140625" style="258" bestFit="1" customWidth="1"/>
    <col min="1027" max="1027" width="9.140625" style="258" customWidth="1"/>
    <col min="1028" max="1028" width="13.00390625" style="258" customWidth="1"/>
    <col min="1029" max="1029" width="19.00390625" style="258" customWidth="1"/>
    <col min="1030" max="1031" width="9.140625" style="258" customWidth="1"/>
    <col min="1032" max="1032" width="12.7109375" style="258" bestFit="1" customWidth="1"/>
    <col min="1033" max="1273" width="9.140625" style="258" customWidth="1"/>
    <col min="1274" max="1274" width="48.28125" style="258" customWidth="1"/>
    <col min="1275" max="1276" width="9.140625" style="258" hidden="1" customWidth="1"/>
    <col min="1277" max="1277" width="17.28125" style="258" customWidth="1"/>
    <col min="1278" max="1278" width="18.57421875" style="258" customWidth="1"/>
    <col min="1279" max="1279" width="9.140625" style="258" customWidth="1"/>
    <col min="1280" max="1280" width="24.140625" style="258" customWidth="1"/>
    <col min="1281" max="1281" width="26.7109375" style="258" customWidth="1"/>
    <col min="1282" max="1282" width="10.140625" style="258" bestFit="1" customWidth="1"/>
    <col min="1283" max="1283" width="9.140625" style="258" customWidth="1"/>
    <col min="1284" max="1284" width="13.00390625" style="258" customWidth="1"/>
    <col min="1285" max="1285" width="19.00390625" style="258" customWidth="1"/>
    <col min="1286" max="1287" width="9.140625" style="258" customWidth="1"/>
    <col min="1288" max="1288" width="12.7109375" style="258" bestFit="1" customWidth="1"/>
    <col min="1289" max="1529" width="9.140625" style="258" customWidth="1"/>
    <col min="1530" max="1530" width="48.28125" style="258" customWidth="1"/>
    <col min="1531" max="1532" width="9.140625" style="258" hidden="1" customWidth="1"/>
    <col min="1533" max="1533" width="17.28125" style="258" customWidth="1"/>
    <col min="1534" max="1534" width="18.57421875" style="258" customWidth="1"/>
    <col min="1535" max="1535" width="9.140625" style="258" customWidth="1"/>
    <col min="1536" max="1536" width="24.140625" style="258" customWidth="1"/>
    <col min="1537" max="1537" width="26.7109375" style="258" customWidth="1"/>
    <col min="1538" max="1538" width="10.140625" style="258" bestFit="1" customWidth="1"/>
    <col min="1539" max="1539" width="9.140625" style="258" customWidth="1"/>
    <col min="1540" max="1540" width="13.00390625" style="258" customWidth="1"/>
    <col min="1541" max="1541" width="19.00390625" style="258" customWidth="1"/>
    <col min="1542" max="1543" width="9.140625" style="258" customWidth="1"/>
    <col min="1544" max="1544" width="12.7109375" style="258" bestFit="1" customWidth="1"/>
    <col min="1545" max="1785" width="9.140625" style="258" customWidth="1"/>
    <col min="1786" max="1786" width="48.28125" style="258" customWidth="1"/>
    <col min="1787" max="1788" width="9.140625" style="258" hidden="1" customWidth="1"/>
    <col min="1789" max="1789" width="17.28125" style="258" customWidth="1"/>
    <col min="1790" max="1790" width="18.57421875" style="258" customWidth="1"/>
    <col min="1791" max="1791" width="9.140625" style="258" customWidth="1"/>
    <col min="1792" max="1792" width="24.140625" style="258" customWidth="1"/>
    <col min="1793" max="1793" width="26.7109375" style="258" customWidth="1"/>
    <col min="1794" max="1794" width="10.140625" style="258" bestFit="1" customWidth="1"/>
    <col min="1795" max="1795" width="9.140625" style="258" customWidth="1"/>
    <col min="1796" max="1796" width="13.00390625" style="258" customWidth="1"/>
    <col min="1797" max="1797" width="19.00390625" style="258" customWidth="1"/>
    <col min="1798" max="1799" width="9.140625" style="258" customWidth="1"/>
    <col min="1800" max="1800" width="12.7109375" style="258" bestFit="1" customWidth="1"/>
    <col min="1801" max="2041" width="9.140625" style="258" customWidth="1"/>
    <col min="2042" max="2042" width="48.28125" style="258" customWidth="1"/>
    <col min="2043" max="2044" width="9.140625" style="258" hidden="1" customWidth="1"/>
    <col min="2045" max="2045" width="17.28125" style="258" customWidth="1"/>
    <col min="2046" max="2046" width="18.57421875" style="258" customWidth="1"/>
    <col min="2047" max="2047" width="9.140625" style="258" customWidth="1"/>
    <col min="2048" max="2048" width="24.140625" style="258" customWidth="1"/>
    <col min="2049" max="2049" width="26.7109375" style="258" customWidth="1"/>
    <col min="2050" max="2050" width="10.140625" style="258" bestFit="1" customWidth="1"/>
    <col min="2051" max="2051" width="9.140625" style="258" customWidth="1"/>
    <col min="2052" max="2052" width="13.00390625" style="258" customWidth="1"/>
    <col min="2053" max="2053" width="19.00390625" style="258" customWidth="1"/>
    <col min="2054" max="2055" width="9.140625" style="258" customWidth="1"/>
    <col min="2056" max="2056" width="12.7109375" style="258" bestFit="1" customWidth="1"/>
    <col min="2057" max="2297" width="9.140625" style="258" customWidth="1"/>
    <col min="2298" max="2298" width="48.28125" style="258" customWidth="1"/>
    <col min="2299" max="2300" width="9.140625" style="258" hidden="1" customWidth="1"/>
    <col min="2301" max="2301" width="17.28125" style="258" customWidth="1"/>
    <col min="2302" max="2302" width="18.57421875" style="258" customWidth="1"/>
    <col min="2303" max="2303" width="9.140625" style="258" customWidth="1"/>
    <col min="2304" max="2304" width="24.140625" style="258" customWidth="1"/>
    <col min="2305" max="2305" width="26.7109375" style="258" customWidth="1"/>
    <col min="2306" max="2306" width="10.140625" style="258" bestFit="1" customWidth="1"/>
    <col min="2307" max="2307" width="9.140625" style="258" customWidth="1"/>
    <col min="2308" max="2308" width="13.00390625" style="258" customWidth="1"/>
    <col min="2309" max="2309" width="19.00390625" style="258" customWidth="1"/>
    <col min="2310" max="2311" width="9.140625" style="258" customWidth="1"/>
    <col min="2312" max="2312" width="12.7109375" style="258" bestFit="1" customWidth="1"/>
    <col min="2313" max="2553" width="9.140625" style="258" customWidth="1"/>
    <col min="2554" max="2554" width="48.28125" style="258" customWidth="1"/>
    <col min="2555" max="2556" width="9.140625" style="258" hidden="1" customWidth="1"/>
    <col min="2557" max="2557" width="17.28125" style="258" customWidth="1"/>
    <col min="2558" max="2558" width="18.57421875" style="258" customWidth="1"/>
    <col min="2559" max="2559" width="9.140625" style="258" customWidth="1"/>
    <col min="2560" max="2560" width="24.140625" style="258" customWidth="1"/>
    <col min="2561" max="2561" width="26.7109375" style="258" customWidth="1"/>
    <col min="2562" max="2562" width="10.140625" style="258" bestFit="1" customWidth="1"/>
    <col min="2563" max="2563" width="9.140625" style="258" customWidth="1"/>
    <col min="2564" max="2564" width="13.00390625" style="258" customWidth="1"/>
    <col min="2565" max="2565" width="19.00390625" style="258" customWidth="1"/>
    <col min="2566" max="2567" width="9.140625" style="258" customWidth="1"/>
    <col min="2568" max="2568" width="12.7109375" style="258" bestFit="1" customWidth="1"/>
    <col min="2569" max="2809" width="9.140625" style="258" customWidth="1"/>
    <col min="2810" max="2810" width="48.28125" style="258" customWidth="1"/>
    <col min="2811" max="2812" width="9.140625" style="258" hidden="1" customWidth="1"/>
    <col min="2813" max="2813" width="17.28125" style="258" customWidth="1"/>
    <col min="2814" max="2814" width="18.57421875" style="258" customWidth="1"/>
    <col min="2815" max="2815" width="9.140625" style="258" customWidth="1"/>
    <col min="2816" max="2816" width="24.140625" style="258" customWidth="1"/>
    <col min="2817" max="2817" width="26.7109375" style="258" customWidth="1"/>
    <col min="2818" max="2818" width="10.140625" style="258" bestFit="1" customWidth="1"/>
    <col min="2819" max="2819" width="9.140625" style="258" customWidth="1"/>
    <col min="2820" max="2820" width="13.00390625" style="258" customWidth="1"/>
    <col min="2821" max="2821" width="19.00390625" style="258" customWidth="1"/>
    <col min="2822" max="2823" width="9.140625" style="258" customWidth="1"/>
    <col min="2824" max="2824" width="12.7109375" style="258" bestFit="1" customWidth="1"/>
    <col min="2825" max="3065" width="9.140625" style="258" customWidth="1"/>
    <col min="3066" max="3066" width="48.28125" style="258" customWidth="1"/>
    <col min="3067" max="3068" width="9.140625" style="258" hidden="1" customWidth="1"/>
    <col min="3069" max="3069" width="17.28125" style="258" customWidth="1"/>
    <col min="3070" max="3070" width="18.57421875" style="258" customWidth="1"/>
    <col min="3071" max="3071" width="9.140625" style="258" customWidth="1"/>
    <col min="3072" max="3072" width="24.140625" style="258" customWidth="1"/>
    <col min="3073" max="3073" width="26.7109375" style="258" customWidth="1"/>
    <col min="3074" max="3074" width="10.140625" style="258" bestFit="1" customWidth="1"/>
    <col min="3075" max="3075" width="9.140625" style="258" customWidth="1"/>
    <col min="3076" max="3076" width="13.00390625" style="258" customWidth="1"/>
    <col min="3077" max="3077" width="19.00390625" style="258" customWidth="1"/>
    <col min="3078" max="3079" width="9.140625" style="258" customWidth="1"/>
    <col min="3080" max="3080" width="12.7109375" style="258" bestFit="1" customWidth="1"/>
    <col min="3081" max="3321" width="9.140625" style="258" customWidth="1"/>
    <col min="3322" max="3322" width="48.28125" style="258" customWidth="1"/>
    <col min="3323" max="3324" width="9.140625" style="258" hidden="1" customWidth="1"/>
    <col min="3325" max="3325" width="17.28125" style="258" customWidth="1"/>
    <col min="3326" max="3326" width="18.57421875" style="258" customWidth="1"/>
    <col min="3327" max="3327" width="9.140625" style="258" customWidth="1"/>
    <col min="3328" max="3328" width="24.140625" style="258" customWidth="1"/>
    <col min="3329" max="3329" width="26.7109375" style="258" customWidth="1"/>
    <col min="3330" max="3330" width="10.140625" style="258" bestFit="1" customWidth="1"/>
    <col min="3331" max="3331" width="9.140625" style="258" customWidth="1"/>
    <col min="3332" max="3332" width="13.00390625" style="258" customWidth="1"/>
    <col min="3333" max="3333" width="19.00390625" style="258" customWidth="1"/>
    <col min="3334" max="3335" width="9.140625" style="258" customWidth="1"/>
    <col min="3336" max="3336" width="12.7109375" style="258" bestFit="1" customWidth="1"/>
    <col min="3337" max="3577" width="9.140625" style="258" customWidth="1"/>
    <col min="3578" max="3578" width="48.28125" style="258" customWidth="1"/>
    <col min="3579" max="3580" width="9.140625" style="258" hidden="1" customWidth="1"/>
    <col min="3581" max="3581" width="17.28125" style="258" customWidth="1"/>
    <col min="3582" max="3582" width="18.57421875" style="258" customWidth="1"/>
    <col min="3583" max="3583" width="9.140625" style="258" customWidth="1"/>
    <col min="3584" max="3584" width="24.140625" style="258" customWidth="1"/>
    <col min="3585" max="3585" width="26.7109375" style="258" customWidth="1"/>
    <col min="3586" max="3586" width="10.140625" style="258" bestFit="1" customWidth="1"/>
    <col min="3587" max="3587" width="9.140625" style="258" customWidth="1"/>
    <col min="3588" max="3588" width="13.00390625" style="258" customWidth="1"/>
    <col min="3589" max="3589" width="19.00390625" style="258" customWidth="1"/>
    <col min="3590" max="3591" width="9.140625" style="258" customWidth="1"/>
    <col min="3592" max="3592" width="12.7109375" style="258" bestFit="1" customWidth="1"/>
    <col min="3593" max="3833" width="9.140625" style="258" customWidth="1"/>
    <col min="3834" max="3834" width="48.28125" style="258" customWidth="1"/>
    <col min="3835" max="3836" width="9.140625" style="258" hidden="1" customWidth="1"/>
    <col min="3837" max="3837" width="17.28125" style="258" customWidth="1"/>
    <col min="3838" max="3838" width="18.57421875" style="258" customWidth="1"/>
    <col min="3839" max="3839" width="9.140625" style="258" customWidth="1"/>
    <col min="3840" max="3840" width="24.140625" style="258" customWidth="1"/>
    <col min="3841" max="3841" width="26.7109375" style="258" customWidth="1"/>
    <col min="3842" max="3842" width="10.140625" style="258" bestFit="1" customWidth="1"/>
    <col min="3843" max="3843" width="9.140625" style="258" customWidth="1"/>
    <col min="3844" max="3844" width="13.00390625" style="258" customWidth="1"/>
    <col min="3845" max="3845" width="19.00390625" style="258" customWidth="1"/>
    <col min="3846" max="3847" width="9.140625" style="258" customWidth="1"/>
    <col min="3848" max="3848" width="12.7109375" style="258" bestFit="1" customWidth="1"/>
    <col min="3849" max="4089" width="9.140625" style="258" customWidth="1"/>
    <col min="4090" max="4090" width="48.28125" style="258" customWidth="1"/>
    <col min="4091" max="4092" width="9.140625" style="258" hidden="1" customWidth="1"/>
    <col min="4093" max="4093" width="17.28125" style="258" customWidth="1"/>
    <col min="4094" max="4094" width="18.57421875" style="258" customWidth="1"/>
    <col min="4095" max="4095" width="9.140625" style="258" customWidth="1"/>
    <col min="4096" max="4096" width="24.140625" style="258" customWidth="1"/>
    <col min="4097" max="4097" width="26.7109375" style="258" customWidth="1"/>
    <col min="4098" max="4098" width="10.140625" style="258" bestFit="1" customWidth="1"/>
    <col min="4099" max="4099" width="9.140625" style="258" customWidth="1"/>
    <col min="4100" max="4100" width="13.00390625" style="258" customWidth="1"/>
    <col min="4101" max="4101" width="19.00390625" style="258" customWidth="1"/>
    <col min="4102" max="4103" width="9.140625" style="258" customWidth="1"/>
    <col min="4104" max="4104" width="12.7109375" style="258" bestFit="1" customWidth="1"/>
    <col min="4105" max="4345" width="9.140625" style="258" customWidth="1"/>
    <col min="4346" max="4346" width="48.28125" style="258" customWidth="1"/>
    <col min="4347" max="4348" width="9.140625" style="258" hidden="1" customWidth="1"/>
    <col min="4349" max="4349" width="17.28125" style="258" customWidth="1"/>
    <col min="4350" max="4350" width="18.57421875" style="258" customWidth="1"/>
    <col min="4351" max="4351" width="9.140625" style="258" customWidth="1"/>
    <col min="4352" max="4352" width="24.140625" style="258" customWidth="1"/>
    <col min="4353" max="4353" width="26.7109375" style="258" customWidth="1"/>
    <col min="4354" max="4354" width="10.140625" style="258" bestFit="1" customWidth="1"/>
    <col min="4355" max="4355" width="9.140625" style="258" customWidth="1"/>
    <col min="4356" max="4356" width="13.00390625" style="258" customWidth="1"/>
    <col min="4357" max="4357" width="19.00390625" style="258" customWidth="1"/>
    <col min="4358" max="4359" width="9.140625" style="258" customWidth="1"/>
    <col min="4360" max="4360" width="12.7109375" style="258" bestFit="1" customWidth="1"/>
    <col min="4361" max="4601" width="9.140625" style="258" customWidth="1"/>
    <col min="4602" max="4602" width="48.28125" style="258" customWidth="1"/>
    <col min="4603" max="4604" width="9.140625" style="258" hidden="1" customWidth="1"/>
    <col min="4605" max="4605" width="17.28125" style="258" customWidth="1"/>
    <col min="4606" max="4606" width="18.57421875" style="258" customWidth="1"/>
    <col min="4607" max="4607" width="9.140625" style="258" customWidth="1"/>
    <col min="4608" max="4608" width="24.140625" style="258" customWidth="1"/>
    <col min="4609" max="4609" width="26.7109375" style="258" customWidth="1"/>
    <col min="4610" max="4610" width="10.140625" style="258" bestFit="1" customWidth="1"/>
    <col min="4611" max="4611" width="9.140625" style="258" customWidth="1"/>
    <col min="4612" max="4612" width="13.00390625" style="258" customWidth="1"/>
    <col min="4613" max="4613" width="19.00390625" style="258" customWidth="1"/>
    <col min="4614" max="4615" width="9.140625" style="258" customWidth="1"/>
    <col min="4616" max="4616" width="12.7109375" style="258" bestFit="1" customWidth="1"/>
    <col min="4617" max="4857" width="9.140625" style="258" customWidth="1"/>
    <col min="4858" max="4858" width="48.28125" style="258" customWidth="1"/>
    <col min="4859" max="4860" width="9.140625" style="258" hidden="1" customWidth="1"/>
    <col min="4861" max="4861" width="17.28125" style="258" customWidth="1"/>
    <col min="4862" max="4862" width="18.57421875" style="258" customWidth="1"/>
    <col min="4863" max="4863" width="9.140625" style="258" customWidth="1"/>
    <col min="4864" max="4864" width="24.140625" style="258" customWidth="1"/>
    <col min="4865" max="4865" width="26.7109375" style="258" customWidth="1"/>
    <col min="4866" max="4866" width="10.140625" style="258" bestFit="1" customWidth="1"/>
    <col min="4867" max="4867" width="9.140625" style="258" customWidth="1"/>
    <col min="4868" max="4868" width="13.00390625" style="258" customWidth="1"/>
    <col min="4869" max="4869" width="19.00390625" style="258" customWidth="1"/>
    <col min="4870" max="4871" width="9.140625" style="258" customWidth="1"/>
    <col min="4872" max="4872" width="12.7109375" style="258" bestFit="1" customWidth="1"/>
    <col min="4873" max="5113" width="9.140625" style="258" customWidth="1"/>
    <col min="5114" max="5114" width="48.28125" style="258" customWidth="1"/>
    <col min="5115" max="5116" width="9.140625" style="258" hidden="1" customWidth="1"/>
    <col min="5117" max="5117" width="17.28125" style="258" customWidth="1"/>
    <col min="5118" max="5118" width="18.57421875" style="258" customWidth="1"/>
    <col min="5119" max="5119" width="9.140625" style="258" customWidth="1"/>
    <col min="5120" max="5120" width="24.140625" style="258" customWidth="1"/>
    <col min="5121" max="5121" width="26.7109375" style="258" customWidth="1"/>
    <col min="5122" max="5122" width="10.140625" style="258" bestFit="1" customWidth="1"/>
    <col min="5123" max="5123" width="9.140625" style="258" customWidth="1"/>
    <col min="5124" max="5124" width="13.00390625" style="258" customWidth="1"/>
    <col min="5125" max="5125" width="19.00390625" style="258" customWidth="1"/>
    <col min="5126" max="5127" width="9.140625" style="258" customWidth="1"/>
    <col min="5128" max="5128" width="12.7109375" style="258" bestFit="1" customWidth="1"/>
    <col min="5129" max="5369" width="9.140625" style="258" customWidth="1"/>
    <col min="5370" max="5370" width="48.28125" style="258" customWidth="1"/>
    <col min="5371" max="5372" width="9.140625" style="258" hidden="1" customWidth="1"/>
    <col min="5373" max="5373" width="17.28125" style="258" customWidth="1"/>
    <col min="5374" max="5374" width="18.57421875" style="258" customWidth="1"/>
    <col min="5375" max="5375" width="9.140625" style="258" customWidth="1"/>
    <col min="5376" max="5376" width="24.140625" style="258" customWidth="1"/>
    <col min="5377" max="5377" width="26.7109375" style="258" customWidth="1"/>
    <col min="5378" max="5378" width="10.140625" style="258" bestFit="1" customWidth="1"/>
    <col min="5379" max="5379" width="9.140625" style="258" customWidth="1"/>
    <col min="5380" max="5380" width="13.00390625" style="258" customWidth="1"/>
    <col min="5381" max="5381" width="19.00390625" style="258" customWidth="1"/>
    <col min="5382" max="5383" width="9.140625" style="258" customWidth="1"/>
    <col min="5384" max="5384" width="12.7109375" style="258" bestFit="1" customWidth="1"/>
    <col min="5385" max="5625" width="9.140625" style="258" customWidth="1"/>
    <col min="5626" max="5626" width="48.28125" style="258" customWidth="1"/>
    <col min="5627" max="5628" width="9.140625" style="258" hidden="1" customWidth="1"/>
    <col min="5629" max="5629" width="17.28125" style="258" customWidth="1"/>
    <col min="5630" max="5630" width="18.57421875" style="258" customWidth="1"/>
    <col min="5631" max="5631" width="9.140625" style="258" customWidth="1"/>
    <col min="5632" max="5632" width="24.140625" style="258" customWidth="1"/>
    <col min="5633" max="5633" width="26.7109375" style="258" customWidth="1"/>
    <col min="5634" max="5634" width="10.140625" style="258" bestFit="1" customWidth="1"/>
    <col min="5635" max="5635" width="9.140625" style="258" customWidth="1"/>
    <col min="5636" max="5636" width="13.00390625" style="258" customWidth="1"/>
    <col min="5637" max="5637" width="19.00390625" style="258" customWidth="1"/>
    <col min="5638" max="5639" width="9.140625" style="258" customWidth="1"/>
    <col min="5640" max="5640" width="12.7109375" style="258" bestFit="1" customWidth="1"/>
    <col min="5641" max="5881" width="9.140625" style="258" customWidth="1"/>
    <col min="5882" max="5882" width="48.28125" style="258" customWidth="1"/>
    <col min="5883" max="5884" width="9.140625" style="258" hidden="1" customWidth="1"/>
    <col min="5885" max="5885" width="17.28125" style="258" customWidth="1"/>
    <col min="5886" max="5886" width="18.57421875" style="258" customWidth="1"/>
    <col min="5887" max="5887" width="9.140625" style="258" customWidth="1"/>
    <col min="5888" max="5888" width="24.140625" style="258" customWidth="1"/>
    <col min="5889" max="5889" width="26.7109375" style="258" customWidth="1"/>
    <col min="5890" max="5890" width="10.140625" style="258" bestFit="1" customWidth="1"/>
    <col min="5891" max="5891" width="9.140625" style="258" customWidth="1"/>
    <col min="5892" max="5892" width="13.00390625" style="258" customWidth="1"/>
    <col min="5893" max="5893" width="19.00390625" style="258" customWidth="1"/>
    <col min="5894" max="5895" width="9.140625" style="258" customWidth="1"/>
    <col min="5896" max="5896" width="12.7109375" style="258" bestFit="1" customWidth="1"/>
    <col min="5897" max="6137" width="9.140625" style="258" customWidth="1"/>
    <col min="6138" max="6138" width="48.28125" style="258" customWidth="1"/>
    <col min="6139" max="6140" width="9.140625" style="258" hidden="1" customWidth="1"/>
    <col min="6141" max="6141" width="17.28125" style="258" customWidth="1"/>
    <col min="6142" max="6142" width="18.57421875" style="258" customWidth="1"/>
    <col min="6143" max="6143" width="9.140625" style="258" customWidth="1"/>
    <col min="6144" max="6144" width="24.140625" style="258" customWidth="1"/>
    <col min="6145" max="6145" width="26.7109375" style="258" customWidth="1"/>
    <col min="6146" max="6146" width="10.140625" style="258" bestFit="1" customWidth="1"/>
    <col min="6147" max="6147" width="9.140625" style="258" customWidth="1"/>
    <col min="6148" max="6148" width="13.00390625" style="258" customWidth="1"/>
    <col min="6149" max="6149" width="19.00390625" style="258" customWidth="1"/>
    <col min="6150" max="6151" width="9.140625" style="258" customWidth="1"/>
    <col min="6152" max="6152" width="12.7109375" style="258" bestFit="1" customWidth="1"/>
    <col min="6153" max="6393" width="9.140625" style="258" customWidth="1"/>
    <col min="6394" max="6394" width="48.28125" style="258" customWidth="1"/>
    <col min="6395" max="6396" width="9.140625" style="258" hidden="1" customWidth="1"/>
    <col min="6397" max="6397" width="17.28125" style="258" customWidth="1"/>
    <col min="6398" max="6398" width="18.57421875" style="258" customWidth="1"/>
    <col min="6399" max="6399" width="9.140625" style="258" customWidth="1"/>
    <col min="6400" max="6400" width="24.140625" style="258" customWidth="1"/>
    <col min="6401" max="6401" width="26.7109375" style="258" customWidth="1"/>
    <col min="6402" max="6402" width="10.140625" style="258" bestFit="1" customWidth="1"/>
    <col min="6403" max="6403" width="9.140625" style="258" customWidth="1"/>
    <col min="6404" max="6404" width="13.00390625" style="258" customWidth="1"/>
    <col min="6405" max="6405" width="19.00390625" style="258" customWidth="1"/>
    <col min="6406" max="6407" width="9.140625" style="258" customWidth="1"/>
    <col min="6408" max="6408" width="12.7109375" style="258" bestFit="1" customWidth="1"/>
    <col min="6409" max="6649" width="9.140625" style="258" customWidth="1"/>
    <col min="6650" max="6650" width="48.28125" style="258" customWidth="1"/>
    <col min="6651" max="6652" width="9.140625" style="258" hidden="1" customWidth="1"/>
    <col min="6653" max="6653" width="17.28125" style="258" customWidth="1"/>
    <col min="6654" max="6654" width="18.57421875" style="258" customWidth="1"/>
    <col min="6655" max="6655" width="9.140625" style="258" customWidth="1"/>
    <col min="6656" max="6656" width="24.140625" style="258" customWidth="1"/>
    <col min="6657" max="6657" width="26.7109375" style="258" customWidth="1"/>
    <col min="6658" max="6658" width="10.140625" style="258" bestFit="1" customWidth="1"/>
    <col min="6659" max="6659" width="9.140625" style="258" customWidth="1"/>
    <col min="6660" max="6660" width="13.00390625" style="258" customWidth="1"/>
    <col min="6661" max="6661" width="19.00390625" style="258" customWidth="1"/>
    <col min="6662" max="6663" width="9.140625" style="258" customWidth="1"/>
    <col min="6664" max="6664" width="12.7109375" style="258" bestFit="1" customWidth="1"/>
    <col min="6665" max="6905" width="9.140625" style="258" customWidth="1"/>
    <col min="6906" max="6906" width="48.28125" style="258" customWidth="1"/>
    <col min="6907" max="6908" width="9.140625" style="258" hidden="1" customWidth="1"/>
    <col min="6909" max="6909" width="17.28125" style="258" customWidth="1"/>
    <col min="6910" max="6910" width="18.57421875" style="258" customWidth="1"/>
    <col min="6911" max="6911" width="9.140625" style="258" customWidth="1"/>
    <col min="6912" max="6912" width="24.140625" style="258" customWidth="1"/>
    <col min="6913" max="6913" width="26.7109375" style="258" customWidth="1"/>
    <col min="6914" max="6914" width="10.140625" style="258" bestFit="1" customWidth="1"/>
    <col min="6915" max="6915" width="9.140625" style="258" customWidth="1"/>
    <col min="6916" max="6916" width="13.00390625" style="258" customWidth="1"/>
    <col min="6917" max="6917" width="19.00390625" style="258" customWidth="1"/>
    <col min="6918" max="6919" width="9.140625" style="258" customWidth="1"/>
    <col min="6920" max="6920" width="12.7109375" style="258" bestFit="1" customWidth="1"/>
    <col min="6921" max="7161" width="9.140625" style="258" customWidth="1"/>
    <col min="7162" max="7162" width="48.28125" style="258" customWidth="1"/>
    <col min="7163" max="7164" width="9.140625" style="258" hidden="1" customWidth="1"/>
    <col min="7165" max="7165" width="17.28125" style="258" customWidth="1"/>
    <col min="7166" max="7166" width="18.57421875" style="258" customWidth="1"/>
    <col min="7167" max="7167" width="9.140625" style="258" customWidth="1"/>
    <col min="7168" max="7168" width="24.140625" style="258" customWidth="1"/>
    <col min="7169" max="7169" width="26.7109375" style="258" customWidth="1"/>
    <col min="7170" max="7170" width="10.140625" style="258" bestFit="1" customWidth="1"/>
    <col min="7171" max="7171" width="9.140625" style="258" customWidth="1"/>
    <col min="7172" max="7172" width="13.00390625" style="258" customWidth="1"/>
    <col min="7173" max="7173" width="19.00390625" style="258" customWidth="1"/>
    <col min="7174" max="7175" width="9.140625" style="258" customWidth="1"/>
    <col min="7176" max="7176" width="12.7109375" style="258" bestFit="1" customWidth="1"/>
    <col min="7177" max="7417" width="9.140625" style="258" customWidth="1"/>
    <col min="7418" max="7418" width="48.28125" style="258" customWidth="1"/>
    <col min="7419" max="7420" width="9.140625" style="258" hidden="1" customWidth="1"/>
    <col min="7421" max="7421" width="17.28125" style="258" customWidth="1"/>
    <col min="7422" max="7422" width="18.57421875" style="258" customWidth="1"/>
    <col min="7423" max="7423" width="9.140625" style="258" customWidth="1"/>
    <col min="7424" max="7424" width="24.140625" style="258" customWidth="1"/>
    <col min="7425" max="7425" width="26.7109375" style="258" customWidth="1"/>
    <col min="7426" max="7426" width="10.140625" style="258" bestFit="1" customWidth="1"/>
    <col min="7427" max="7427" width="9.140625" style="258" customWidth="1"/>
    <col min="7428" max="7428" width="13.00390625" style="258" customWidth="1"/>
    <col min="7429" max="7429" width="19.00390625" style="258" customWidth="1"/>
    <col min="7430" max="7431" width="9.140625" style="258" customWidth="1"/>
    <col min="7432" max="7432" width="12.7109375" style="258" bestFit="1" customWidth="1"/>
    <col min="7433" max="7673" width="9.140625" style="258" customWidth="1"/>
    <col min="7674" max="7674" width="48.28125" style="258" customWidth="1"/>
    <col min="7675" max="7676" width="9.140625" style="258" hidden="1" customWidth="1"/>
    <col min="7677" max="7677" width="17.28125" style="258" customWidth="1"/>
    <col min="7678" max="7678" width="18.57421875" style="258" customWidth="1"/>
    <col min="7679" max="7679" width="9.140625" style="258" customWidth="1"/>
    <col min="7680" max="7680" width="24.140625" style="258" customWidth="1"/>
    <col min="7681" max="7681" width="26.7109375" style="258" customWidth="1"/>
    <col min="7682" max="7682" width="10.140625" style="258" bestFit="1" customWidth="1"/>
    <col min="7683" max="7683" width="9.140625" style="258" customWidth="1"/>
    <col min="7684" max="7684" width="13.00390625" style="258" customWidth="1"/>
    <col min="7685" max="7685" width="19.00390625" style="258" customWidth="1"/>
    <col min="7686" max="7687" width="9.140625" style="258" customWidth="1"/>
    <col min="7688" max="7688" width="12.7109375" style="258" bestFit="1" customWidth="1"/>
    <col min="7689" max="7929" width="9.140625" style="258" customWidth="1"/>
    <col min="7930" max="7930" width="48.28125" style="258" customWidth="1"/>
    <col min="7931" max="7932" width="9.140625" style="258" hidden="1" customWidth="1"/>
    <col min="7933" max="7933" width="17.28125" style="258" customWidth="1"/>
    <col min="7934" max="7934" width="18.57421875" style="258" customWidth="1"/>
    <col min="7935" max="7935" width="9.140625" style="258" customWidth="1"/>
    <col min="7936" max="7936" width="24.140625" style="258" customWidth="1"/>
    <col min="7937" max="7937" width="26.7109375" style="258" customWidth="1"/>
    <col min="7938" max="7938" width="10.140625" style="258" bestFit="1" customWidth="1"/>
    <col min="7939" max="7939" width="9.140625" style="258" customWidth="1"/>
    <col min="7940" max="7940" width="13.00390625" style="258" customWidth="1"/>
    <col min="7941" max="7941" width="19.00390625" style="258" customWidth="1"/>
    <col min="7942" max="7943" width="9.140625" style="258" customWidth="1"/>
    <col min="7944" max="7944" width="12.7109375" style="258" bestFit="1" customWidth="1"/>
    <col min="7945" max="8185" width="9.140625" style="258" customWidth="1"/>
    <col min="8186" max="8186" width="48.28125" style="258" customWidth="1"/>
    <col min="8187" max="8188" width="9.140625" style="258" hidden="1" customWidth="1"/>
    <col min="8189" max="8189" width="17.28125" style="258" customWidth="1"/>
    <col min="8190" max="8190" width="18.57421875" style="258" customWidth="1"/>
    <col min="8191" max="8191" width="9.140625" style="258" customWidth="1"/>
    <col min="8192" max="8192" width="24.140625" style="258" customWidth="1"/>
    <col min="8193" max="8193" width="26.7109375" style="258" customWidth="1"/>
    <col min="8194" max="8194" width="10.140625" style="258" bestFit="1" customWidth="1"/>
    <col min="8195" max="8195" width="9.140625" style="258" customWidth="1"/>
    <col min="8196" max="8196" width="13.00390625" style="258" customWidth="1"/>
    <col min="8197" max="8197" width="19.00390625" style="258" customWidth="1"/>
    <col min="8198" max="8199" width="9.140625" style="258" customWidth="1"/>
    <col min="8200" max="8200" width="12.7109375" style="258" bestFit="1" customWidth="1"/>
    <col min="8201" max="8441" width="9.140625" style="258" customWidth="1"/>
    <col min="8442" max="8442" width="48.28125" style="258" customWidth="1"/>
    <col min="8443" max="8444" width="9.140625" style="258" hidden="1" customWidth="1"/>
    <col min="8445" max="8445" width="17.28125" style="258" customWidth="1"/>
    <col min="8446" max="8446" width="18.57421875" style="258" customWidth="1"/>
    <col min="8447" max="8447" width="9.140625" style="258" customWidth="1"/>
    <col min="8448" max="8448" width="24.140625" style="258" customWidth="1"/>
    <col min="8449" max="8449" width="26.7109375" style="258" customWidth="1"/>
    <col min="8450" max="8450" width="10.140625" style="258" bestFit="1" customWidth="1"/>
    <col min="8451" max="8451" width="9.140625" style="258" customWidth="1"/>
    <col min="8452" max="8452" width="13.00390625" style="258" customWidth="1"/>
    <col min="8453" max="8453" width="19.00390625" style="258" customWidth="1"/>
    <col min="8454" max="8455" width="9.140625" style="258" customWidth="1"/>
    <col min="8456" max="8456" width="12.7109375" style="258" bestFit="1" customWidth="1"/>
    <col min="8457" max="8697" width="9.140625" style="258" customWidth="1"/>
    <col min="8698" max="8698" width="48.28125" style="258" customWidth="1"/>
    <col min="8699" max="8700" width="9.140625" style="258" hidden="1" customWidth="1"/>
    <col min="8701" max="8701" width="17.28125" style="258" customWidth="1"/>
    <col min="8702" max="8702" width="18.57421875" style="258" customWidth="1"/>
    <col min="8703" max="8703" width="9.140625" style="258" customWidth="1"/>
    <col min="8704" max="8704" width="24.140625" style="258" customWidth="1"/>
    <col min="8705" max="8705" width="26.7109375" style="258" customWidth="1"/>
    <col min="8706" max="8706" width="10.140625" style="258" bestFit="1" customWidth="1"/>
    <col min="8707" max="8707" width="9.140625" style="258" customWidth="1"/>
    <col min="8708" max="8708" width="13.00390625" style="258" customWidth="1"/>
    <col min="8709" max="8709" width="19.00390625" style="258" customWidth="1"/>
    <col min="8710" max="8711" width="9.140625" style="258" customWidth="1"/>
    <col min="8712" max="8712" width="12.7109375" style="258" bestFit="1" customWidth="1"/>
    <col min="8713" max="8953" width="9.140625" style="258" customWidth="1"/>
    <col min="8954" max="8954" width="48.28125" style="258" customWidth="1"/>
    <col min="8955" max="8956" width="9.140625" style="258" hidden="1" customWidth="1"/>
    <col min="8957" max="8957" width="17.28125" style="258" customWidth="1"/>
    <col min="8958" max="8958" width="18.57421875" style="258" customWidth="1"/>
    <col min="8959" max="8959" width="9.140625" style="258" customWidth="1"/>
    <col min="8960" max="8960" width="24.140625" style="258" customWidth="1"/>
    <col min="8961" max="8961" width="26.7109375" style="258" customWidth="1"/>
    <col min="8962" max="8962" width="10.140625" style="258" bestFit="1" customWidth="1"/>
    <col min="8963" max="8963" width="9.140625" style="258" customWidth="1"/>
    <col min="8964" max="8964" width="13.00390625" style="258" customWidth="1"/>
    <col min="8965" max="8965" width="19.00390625" style="258" customWidth="1"/>
    <col min="8966" max="8967" width="9.140625" style="258" customWidth="1"/>
    <col min="8968" max="8968" width="12.7109375" style="258" bestFit="1" customWidth="1"/>
    <col min="8969" max="9209" width="9.140625" style="258" customWidth="1"/>
    <col min="9210" max="9210" width="48.28125" style="258" customWidth="1"/>
    <col min="9211" max="9212" width="9.140625" style="258" hidden="1" customWidth="1"/>
    <col min="9213" max="9213" width="17.28125" style="258" customWidth="1"/>
    <col min="9214" max="9214" width="18.57421875" style="258" customWidth="1"/>
    <col min="9215" max="9215" width="9.140625" style="258" customWidth="1"/>
    <col min="9216" max="9216" width="24.140625" style="258" customWidth="1"/>
    <col min="9217" max="9217" width="26.7109375" style="258" customWidth="1"/>
    <col min="9218" max="9218" width="10.140625" style="258" bestFit="1" customWidth="1"/>
    <col min="9219" max="9219" width="9.140625" style="258" customWidth="1"/>
    <col min="9220" max="9220" width="13.00390625" style="258" customWidth="1"/>
    <col min="9221" max="9221" width="19.00390625" style="258" customWidth="1"/>
    <col min="9222" max="9223" width="9.140625" style="258" customWidth="1"/>
    <col min="9224" max="9224" width="12.7109375" style="258" bestFit="1" customWidth="1"/>
    <col min="9225" max="9465" width="9.140625" style="258" customWidth="1"/>
    <col min="9466" max="9466" width="48.28125" style="258" customWidth="1"/>
    <col min="9467" max="9468" width="9.140625" style="258" hidden="1" customWidth="1"/>
    <col min="9469" max="9469" width="17.28125" style="258" customWidth="1"/>
    <col min="9470" max="9470" width="18.57421875" style="258" customWidth="1"/>
    <col min="9471" max="9471" width="9.140625" style="258" customWidth="1"/>
    <col min="9472" max="9472" width="24.140625" style="258" customWidth="1"/>
    <col min="9473" max="9473" width="26.7109375" style="258" customWidth="1"/>
    <col min="9474" max="9474" width="10.140625" style="258" bestFit="1" customWidth="1"/>
    <col min="9475" max="9475" width="9.140625" style="258" customWidth="1"/>
    <col min="9476" max="9476" width="13.00390625" style="258" customWidth="1"/>
    <col min="9477" max="9477" width="19.00390625" style="258" customWidth="1"/>
    <col min="9478" max="9479" width="9.140625" style="258" customWidth="1"/>
    <col min="9480" max="9480" width="12.7109375" style="258" bestFit="1" customWidth="1"/>
    <col min="9481" max="9721" width="9.140625" style="258" customWidth="1"/>
    <col min="9722" max="9722" width="48.28125" style="258" customWidth="1"/>
    <col min="9723" max="9724" width="9.140625" style="258" hidden="1" customWidth="1"/>
    <col min="9725" max="9725" width="17.28125" style="258" customWidth="1"/>
    <col min="9726" max="9726" width="18.57421875" style="258" customWidth="1"/>
    <col min="9727" max="9727" width="9.140625" style="258" customWidth="1"/>
    <col min="9728" max="9728" width="24.140625" style="258" customWidth="1"/>
    <col min="9729" max="9729" width="26.7109375" style="258" customWidth="1"/>
    <col min="9730" max="9730" width="10.140625" style="258" bestFit="1" customWidth="1"/>
    <col min="9731" max="9731" width="9.140625" style="258" customWidth="1"/>
    <col min="9732" max="9732" width="13.00390625" style="258" customWidth="1"/>
    <col min="9733" max="9733" width="19.00390625" style="258" customWidth="1"/>
    <col min="9734" max="9735" width="9.140625" style="258" customWidth="1"/>
    <col min="9736" max="9736" width="12.7109375" style="258" bestFit="1" customWidth="1"/>
    <col min="9737" max="9977" width="9.140625" style="258" customWidth="1"/>
    <col min="9978" max="9978" width="48.28125" style="258" customWidth="1"/>
    <col min="9979" max="9980" width="9.140625" style="258" hidden="1" customWidth="1"/>
    <col min="9981" max="9981" width="17.28125" style="258" customWidth="1"/>
    <col min="9982" max="9982" width="18.57421875" style="258" customWidth="1"/>
    <col min="9983" max="9983" width="9.140625" style="258" customWidth="1"/>
    <col min="9984" max="9984" width="24.140625" style="258" customWidth="1"/>
    <col min="9985" max="9985" width="26.7109375" style="258" customWidth="1"/>
    <col min="9986" max="9986" width="10.140625" style="258" bestFit="1" customWidth="1"/>
    <col min="9987" max="9987" width="9.140625" style="258" customWidth="1"/>
    <col min="9988" max="9988" width="13.00390625" style="258" customWidth="1"/>
    <col min="9989" max="9989" width="19.00390625" style="258" customWidth="1"/>
    <col min="9990" max="9991" width="9.140625" style="258" customWidth="1"/>
    <col min="9992" max="9992" width="12.7109375" style="258" bestFit="1" customWidth="1"/>
    <col min="9993" max="10233" width="9.140625" style="258" customWidth="1"/>
    <col min="10234" max="10234" width="48.28125" style="258" customWidth="1"/>
    <col min="10235" max="10236" width="9.140625" style="258" hidden="1" customWidth="1"/>
    <col min="10237" max="10237" width="17.28125" style="258" customWidth="1"/>
    <col min="10238" max="10238" width="18.57421875" style="258" customWidth="1"/>
    <col min="10239" max="10239" width="9.140625" style="258" customWidth="1"/>
    <col min="10240" max="10240" width="24.140625" style="258" customWidth="1"/>
    <col min="10241" max="10241" width="26.7109375" style="258" customWidth="1"/>
    <col min="10242" max="10242" width="10.140625" style="258" bestFit="1" customWidth="1"/>
    <col min="10243" max="10243" width="9.140625" style="258" customWidth="1"/>
    <col min="10244" max="10244" width="13.00390625" style="258" customWidth="1"/>
    <col min="10245" max="10245" width="19.00390625" style="258" customWidth="1"/>
    <col min="10246" max="10247" width="9.140625" style="258" customWidth="1"/>
    <col min="10248" max="10248" width="12.7109375" style="258" bestFit="1" customWidth="1"/>
    <col min="10249" max="10489" width="9.140625" style="258" customWidth="1"/>
    <col min="10490" max="10490" width="48.28125" style="258" customWidth="1"/>
    <col min="10491" max="10492" width="9.140625" style="258" hidden="1" customWidth="1"/>
    <col min="10493" max="10493" width="17.28125" style="258" customWidth="1"/>
    <col min="10494" max="10494" width="18.57421875" style="258" customWidth="1"/>
    <col min="10495" max="10495" width="9.140625" style="258" customWidth="1"/>
    <col min="10496" max="10496" width="24.140625" style="258" customWidth="1"/>
    <col min="10497" max="10497" width="26.7109375" style="258" customWidth="1"/>
    <col min="10498" max="10498" width="10.140625" style="258" bestFit="1" customWidth="1"/>
    <col min="10499" max="10499" width="9.140625" style="258" customWidth="1"/>
    <col min="10500" max="10500" width="13.00390625" style="258" customWidth="1"/>
    <col min="10501" max="10501" width="19.00390625" style="258" customWidth="1"/>
    <col min="10502" max="10503" width="9.140625" style="258" customWidth="1"/>
    <col min="10504" max="10504" width="12.7109375" style="258" bestFit="1" customWidth="1"/>
    <col min="10505" max="10745" width="9.140625" style="258" customWidth="1"/>
    <col min="10746" max="10746" width="48.28125" style="258" customWidth="1"/>
    <col min="10747" max="10748" width="9.140625" style="258" hidden="1" customWidth="1"/>
    <col min="10749" max="10749" width="17.28125" style="258" customWidth="1"/>
    <col min="10750" max="10750" width="18.57421875" style="258" customWidth="1"/>
    <col min="10751" max="10751" width="9.140625" style="258" customWidth="1"/>
    <col min="10752" max="10752" width="24.140625" style="258" customWidth="1"/>
    <col min="10753" max="10753" width="26.7109375" style="258" customWidth="1"/>
    <col min="10754" max="10754" width="10.140625" style="258" bestFit="1" customWidth="1"/>
    <col min="10755" max="10755" width="9.140625" style="258" customWidth="1"/>
    <col min="10756" max="10756" width="13.00390625" style="258" customWidth="1"/>
    <col min="10757" max="10757" width="19.00390625" style="258" customWidth="1"/>
    <col min="10758" max="10759" width="9.140625" style="258" customWidth="1"/>
    <col min="10760" max="10760" width="12.7109375" style="258" bestFit="1" customWidth="1"/>
    <col min="10761" max="11001" width="9.140625" style="258" customWidth="1"/>
    <col min="11002" max="11002" width="48.28125" style="258" customWidth="1"/>
    <col min="11003" max="11004" width="9.140625" style="258" hidden="1" customWidth="1"/>
    <col min="11005" max="11005" width="17.28125" style="258" customWidth="1"/>
    <col min="11006" max="11006" width="18.57421875" style="258" customWidth="1"/>
    <col min="11007" max="11007" width="9.140625" style="258" customWidth="1"/>
    <col min="11008" max="11008" width="24.140625" style="258" customWidth="1"/>
    <col min="11009" max="11009" width="26.7109375" style="258" customWidth="1"/>
    <col min="11010" max="11010" width="10.140625" style="258" bestFit="1" customWidth="1"/>
    <col min="11011" max="11011" width="9.140625" style="258" customWidth="1"/>
    <col min="11012" max="11012" width="13.00390625" style="258" customWidth="1"/>
    <col min="11013" max="11013" width="19.00390625" style="258" customWidth="1"/>
    <col min="11014" max="11015" width="9.140625" style="258" customWidth="1"/>
    <col min="11016" max="11016" width="12.7109375" style="258" bestFit="1" customWidth="1"/>
    <col min="11017" max="11257" width="9.140625" style="258" customWidth="1"/>
    <col min="11258" max="11258" width="48.28125" style="258" customWidth="1"/>
    <col min="11259" max="11260" width="9.140625" style="258" hidden="1" customWidth="1"/>
    <col min="11261" max="11261" width="17.28125" style="258" customWidth="1"/>
    <col min="11262" max="11262" width="18.57421875" style="258" customWidth="1"/>
    <col min="11263" max="11263" width="9.140625" style="258" customWidth="1"/>
    <col min="11264" max="11264" width="24.140625" style="258" customWidth="1"/>
    <col min="11265" max="11265" width="26.7109375" style="258" customWidth="1"/>
    <col min="11266" max="11266" width="10.140625" style="258" bestFit="1" customWidth="1"/>
    <col min="11267" max="11267" width="9.140625" style="258" customWidth="1"/>
    <col min="11268" max="11268" width="13.00390625" style="258" customWidth="1"/>
    <col min="11269" max="11269" width="19.00390625" style="258" customWidth="1"/>
    <col min="11270" max="11271" width="9.140625" style="258" customWidth="1"/>
    <col min="11272" max="11272" width="12.7109375" style="258" bestFit="1" customWidth="1"/>
    <col min="11273" max="11513" width="9.140625" style="258" customWidth="1"/>
    <col min="11514" max="11514" width="48.28125" style="258" customWidth="1"/>
    <col min="11515" max="11516" width="9.140625" style="258" hidden="1" customWidth="1"/>
    <col min="11517" max="11517" width="17.28125" style="258" customWidth="1"/>
    <col min="11518" max="11518" width="18.57421875" style="258" customWidth="1"/>
    <col min="11519" max="11519" width="9.140625" style="258" customWidth="1"/>
    <col min="11520" max="11520" width="24.140625" style="258" customWidth="1"/>
    <col min="11521" max="11521" width="26.7109375" style="258" customWidth="1"/>
    <col min="11522" max="11522" width="10.140625" style="258" bestFit="1" customWidth="1"/>
    <col min="11523" max="11523" width="9.140625" style="258" customWidth="1"/>
    <col min="11524" max="11524" width="13.00390625" style="258" customWidth="1"/>
    <col min="11525" max="11525" width="19.00390625" style="258" customWidth="1"/>
    <col min="11526" max="11527" width="9.140625" style="258" customWidth="1"/>
    <col min="11528" max="11528" width="12.7109375" style="258" bestFit="1" customWidth="1"/>
    <col min="11529" max="11769" width="9.140625" style="258" customWidth="1"/>
    <col min="11770" max="11770" width="48.28125" style="258" customWidth="1"/>
    <col min="11771" max="11772" width="9.140625" style="258" hidden="1" customWidth="1"/>
    <col min="11773" max="11773" width="17.28125" style="258" customWidth="1"/>
    <col min="11774" max="11774" width="18.57421875" style="258" customWidth="1"/>
    <col min="11775" max="11775" width="9.140625" style="258" customWidth="1"/>
    <col min="11776" max="11776" width="24.140625" style="258" customWidth="1"/>
    <col min="11777" max="11777" width="26.7109375" style="258" customWidth="1"/>
    <col min="11778" max="11778" width="10.140625" style="258" bestFit="1" customWidth="1"/>
    <col min="11779" max="11779" width="9.140625" style="258" customWidth="1"/>
    <col min="11780" max="11780" width="13.00390625" style="258" customWidth="1"/>
    <col min="11781" max="11781" width="19.00390625" style="258" customWidth="1"/>
    <col min="11782" max="11783" width="9.140625" style="258" customWidth="1"/>
    <col min="11784" max="11784" width="12.7109375" style="258" bestFit="1" customWidth="1"/>
    <col min="11785" max="12025" width="9.140625" style="258" customWidth="1"/>
    <col min="12026" max="12026" width="48.28125" style="258" customWidth="1"/>
    <col min="12027" max="12028" width="9.140625" style="258" hidden="1" customWidth="1"/>
    <col min="12029" max="12029" width="17.28125" style="258" customWidth="1"/>
    <col min="12030" max="12030" width="18.57421875" style="258" customWidth="1"/>
    <col min="12031" max="12031" width="9.140625" style="258" customWidth="1"/>
    <col min="12032" max="12032" width="24.140625" style="258" customWidth="1"/>
    <col min="12033" max="12033" width="26.7109375" style="258" customWidth="1"/>
    <col min="12034" max="12034" width="10.140625" style="258" bestFit="1" customWidth="1"/>
    <col min="12035" max="12035" width="9.140625" style="258" customWidth="1"/>
    <col min="12036" max="12036" width="13.00390625" style="258" customWidth="1"/>
    <col min="12037" max="12037" width="19.00390625" style="258" customWidth="1"/>
    <col min="12038" max="12039" width="9.140625" style="258" customWidth="1"/>
    <col min="12040" max="12040" width="12.7109375" style="258" bestFit="1" customWidth="1"/>
    <col min="12041" max="12281" width="9.140625" style="258" customWidth="1"/>
    <col min="12282" max="12282" width="48.28125" style="258" customWidth="1"/>
    <col min="12283" max="12284" width="9.140625" style="258" hidden="1" customWidth="1"/>
    <col min="12285" max="12285" width="17.28125" style="258" customWidth="1"/>
    <col min="12286" max="12286" width="18.57421875" style="258" customWidth="1"/>
    <col min="12287" max="12287" width="9.140625" style="258" customWidth="1"/>
    <col min="12288" max="12288" width="24.140625" style="258" customWidth="1"/>
    <col min="12289" max="12289" width="26.7109375" style="258" customWidth="1"/>
    <col min="12290" max="12290" width="10.140625" style="258" bestFit="1" customWidth="1"/>
    <col min="12291" max="12291" width="9.140625" style="258" customWidth="1"/>
    <col min="12292" max="12292" width="13.00390625" style="258" customWidth="1"/>
    <col min="12293" max="12293" width="19.00390625" style="258" customWidth="1"/>
    <col min="12294" max="12295" width="9.140625" style="258" customWidth="1"/>
    <col min="12296" max="12296" width="12.7109375" style="258" bestFit="1" customWidth="1"/>
    <col min="12297" max="12537" width="9.140625" style="258" customWidth="1"/>
    <col min="12538" max="12538" width="48.28125" style="258" customWidth="1"/>
    <col min="12539" max="12540" width="9.140625" style="258" hidden="1" customWidth="1"/>
    <col min="12541" max="12541" width="17.28125" style="258" customWidth="1"/>
    <col min="12542" max="12542" width="18.57421875" style="258" customWidth="1"/>
    <col min="12543" max="12543" width="9.140625" style="258" customWidth="1"/>
    <col min="12544" max="12544" width="24.140625" style="258" customWidth="1"/>
    <col min="12545" max="12545" width="26.7109375" style="258" customWidth="1"/>
    <col min="12546" max="12546" width="10.140625" style="258" bestFit="1" customWidth="1"/>
    <col min="12547" max="12547" width="9.140625" style="258" customWidth="1"/>
    <col min="12548" max="12548" width="13.00390625" style="258" customWidth="1"/>
    <col min="12549" max="12549" width="19.00390625" style="258" customWidth="1"/>
    <col min="12550" max="12551" width="9.140625" style="258" customWidth="1"/>
    <col min="12552" max="12552" width="12.7109375" style="258" bestFit="1" customWidth="1"/>
    <col min="12553" max="12793" width="9.140625" style="258" customWidth="1"/>
    <col min="12794" max="12794" width="48.28125" style="258" customWidth="1"/>
    <col min="12795" max="12796" width="9.140625" style="258" hidden="1" customWidth="1"/>
    <col min="12797" max="12797" width="17.28125" style="258" customWidth="1"/>
    <col min="12798" max="12798" width="18.57421875" style="258" customWidth="1"/>
    <col min="12799" max="12799" width="9.140625" style="258" customWidth="1"/>
    <col min="12800" max="12800" width="24.140625" style="258" customWidth="1"/>
    <col min="12801" max="12801" width="26.7109375" style="258" customWidth="1"/>
    <col min="12802" max="12802" width="10.140625" style="258" bestFit="1" customWidth="1"/>
    <col min="12803" max="12803" width="9.140625" style="258" customWidth="1"/>
    <col min="12804" max="12804" width="13.00390625" style="258" customWidth="1"/>
    <col min="12805" max="12805" width="19.00390625" style="258" customWidth="1"/>
    <col min="12806" max="12807" width="9.140625" style="258" customWidth="1"/>
    <col min="12808" max="12808" width="12.7109375" style="258" bestFit="1" customWidth="1"/>
    <col min="12809" max="13049" width="9.140625" style="258" customWidth="1"/>
    <col min="13050" max="13050" width="48.28125" style="258" customWidth="1"/>
    <col min="13051" max="13052" width="9.140625" style="258" hidden="1" customWidth="1"/>
    <col min="13053" max="13053" width="17.28125" style="258" customWidth="1"/>
    <col min="13054" max="13054" width="18.57421875" style="258" customWidth="1"/>
    <col min="13055" max="13055" width="9.140625" style="258" customWidth="1"/>
    <col min="13056" max="13056" width="24.140625" style="258" customWidth="1"/>
    <col min="13057" max="13057" width="26.7109375" style="258" customWidth="1"/>
    <col min="13058" max="13058" width="10.140625" style="258" bestFit="1" customWidth="1"/>
    <col min="13059" max="13059" width="9.140625" style="258" customWidth="1"/>
    <col min="13060" max="13060" width="13.00390625" style="258" customWidth="1"/>
    <col min="13061" max="13061" width="19.00390625" style="258" customWidth="1"/>
    <col min="13062" max="13063" width="9.140625" style="258" customWidth="1"/>
    <col min="13064" max="13064" width="12.7109375" style="258" bestFit="1" customWidth="1"/>
    <col min="13065" max="13305" width="9.140625" style="258" customWidth="1"/>
    <col min="13306" max="13306" width="48.28125" style="258" customWidth="1"/>
    <col min="13307" max="13308" width="9.140625" style="258" hidden="1" customWidth="1"/>
    <col min="13309" max="13309" width="17.28125" style="258" customWidth="1"/>
    <col min="13310" max="13310" width="18.57421875" style="258" customWidth="1"/>
    <col min="13311" max="13311" width="9.140625" style="258" customWidth="1"/>
    <col min="13312" max="13312" width="24.140625" style="258" customWidth="1"/>
    <col min="13313" max="13313" width="26.7109375" style="258" customWidth="1"/>
    <col min="13314" max="13314" width="10.140625" style="258" bestFit="1" customWidth="1"/>
    <col min="13315" max="13315" width="9.140625" style="258" customWidth="1"/>
    <col min="13316" max="13316" width="13.00390625" style="258" customWidth="1"/>
    <col min="13317" max="13317" width="19.00390625" style="258" customWidth="1"/>
    <col min="13318" max="13319" width="9.140625" style="258" customWidth="1"/>
    <col min="13320" max="13320" width="12.7109375" style="258" bestFit="1" customWidth="1"/>
    <col min="13321" max="13561" width="9.140625" style="258" customWidth="1"/>
    <col min="13562" max="13562" width="48.28125" style="258" customWidth="1"/>
    <col min="13563" max="13564" width="9.140625" style="258" hidden="1" customWidth="1"/>
    <col min="13565" max="13565" width="17.28125" style="258" customWidth="1"/>
    <col min="13566" max="13566" width="18.57421875" style="258" customWidth="1"/>
    <col min="13567" max="13567" width="9.140625" style="258" customWidth="1"/>
    <col min="13568" max="13568" width="24.140625" style="258" customWidth="1"/>
    <col min="13569" max="13569" width="26.7109375" style="258" customWidth="1"/>
    <col min="13570" max="13570" width="10.140625" style="258" bestFit="1" customWidth="1"/>
    <col min="13571" max="13571" width="9.140625" style="258" customWidth="1"/>
    <col min="13572" max="13572" width="13.00390625" style="258" customWidth="1"/>
    <col min="13573" max="13573" width="19.00390625" style="258" customWidth="1"/>
    <col min="13574" max="13575" width="9.140625" style="258" customWidth="1"/>
    <col min="13576" max="13576" width="12.7109375" style="258" bestFit="1" customWidth="1"/>
    <col min="13577" max="13817" width="9.140625" style="258" customWidth="1"/>
    <col min="13818" max="13818" width="48.28125" style="258" customWidth="1"/>
    <col min="13819" max="13820" width="9.140625" style="258" hidden="1" customWidth="1"/>
    <col min="13821" max="13821" width="17.28125" style="258" customWidth="1"/>
    <col min="13822" max="13822" width="18.57421875" style="258" customWidth="1"/>
    <col min="13823" max="13823" width="9.140625" style="258" customWidth="1"/>
    <col min="13824" max="13824" width="24.140625" style="258" customWidth="1"/>
    <col min="13825" max="13825" width="26.7109375" style="258" customWidth="1"/>
    <col min="13826" max="13826" width="10.140625" style="258" bestFit="1" customWidth="1"/>
    <col min="13827" max="13827" width="9.140625" style="258" customWidth="1"/>
    <col min="13828" max="13828" width="13.00390625" style="258" customWidth="1"/>
    <col min="13829" max="13829" width="19.00390625" style="258" customWidth="1"/>
    <col min="13830" max="13831" width="9.140625" style="258" customWidth="1"/>
    <col min="13832" max="13832" width="12.7109375" style="258" bestFit="1" customWidth="1"/>
    <col min="13833" max="14073" width="9.140625" style="258" customWidth="1"/>
    <col min="14074" max="14074" width="48.28125" style="258" customWidth="1"/>
    <col min="14075" max="14076" width="9.140625" style="258" hidden="1" customWidth="1"/>
    <col min="14077" max="14077" width="17.28125" style="258" customWidth="1"/>
    <col min="14078" max="14078" width="18.57421875" style="258" customWidth="1"/>
    <col min="14079" max="14079" width="9.140625" style="258" customWidth="1"/>
    <col min="14080" max="14080" width="24.140625" style="258" customWidth="1"/>
    <col min="14081" max="14081" width="26.7109375" style="258" customWidth="1"/>
    <col min="14082" max="14082" width="10.140625" style="258" bestFit="1" customWidth="1"/>
    <col min="14083" max="14083" width="9.140625" style="258" customWidth="1"/>
    <col min="14084" max="14084" width="13.00390625" style="258" customWidth="1"/>
    <col min="14085" max="14085" width="19.00390625" style="258" customWidth="1"/>
    <col min="14086" max="14087" width="9.140625" style="258" customWidth="1"/>
    <col min="14088" max="14088" width="12.7109375" style="258" bestFit="1" customWidth="1"/>
    <col min="14089" max="14329" width="9.140625" style="258" customWidth="1"/>
    <col min="14330" max="14330" width="48.28125" style="258" customWidth="1"/>
    <col min="14331" max="14332" width="9.140625" style="258" hidden="1" customWidth="1"/>
    <col min="14333" max="14333" width="17.28125" style="258" customWidth="1"/>
    <col min="14334" max="14334" width="18.57421875" style="258" customWidth="1"/>
    <col min="14335" max="14335" width="9.140625" style="258" customWidth="1"/>
    <col min="14336" max="14336" width="24.140625" style="258" customWidth="1"/>
    <col min="14337" max="14337" width="26.7109375" style="258" customWidth="1"/>
    <col min="14338" max="14338" width="10.140625" style="258" bestFit="1" customWidth="1"/>
    <col min="14339" max="14339" width="9.140625" style="258" customWidth="1"/>
    <col min="14340" max="14340" width="13.00390625" style="258" customWidth="1"/>
    <col min="14341" max="14341" width="19.00390625" style="258" customWidth="1"/>
    <col min="14342" max="14343" width="9.140625" style="258" customWidth="1"/>
    <col min="14344" max="14344" width="12.7109375" style="258" bestFit="1" customWidth="1"/>
    <col min="14345" max="14585" width="9.140625" style="258" customWidth="1"/>
    <col min="14586" max="14586" width="48.28125" style="258" customWidth="1"/>
    <col min="14587" max="14588" width="9.140625" style="258" hidden="1" customWidth="1"/>
    <col min="14589" max="14589" width="17.28125" style="258" customWidth="1"/>
    <col min="14590" max="14590" width="18.57421875" style="258" customWidth="1"/>
    <col min="14591" max="14591" width="9.140625" style="258" customWidth="1"/>
    <col min="14592" max="14592" width="24.140625" style="258" customWidth="1"/>
    <col min="14593" max="14593" width="26.7109375" style="258" customWidth="1"/>
    <col min="14594" max="14594" width="10.140625" style="258" bestFit="1" customWidth="1"/>
    <col min="14595" max="14595" width="9.140625" style="258" customWidth="1"/>
    <col min="14596" max="14596" width="13.00390625" style="258" customWidth="1"/>
    <col min="14597" max="14597" width="19.00390625" style="258" customWidth="1"/>
    <col min="14598" max="14599" width="9.140625" style="258" customWidth="1"/>
    <col min="14600" max="14600" width="12.7109375" style="258" bestFit="1" customWidth="1"/>
    <col min="14601" max="14841" width="9.140625" style="258" customWidth="1"/>
    <col min="14842" max="14842" width="48.28125" style="258" customWidth="1"/>
    <col min="14843" max="14844" width="9.140625" style="258" hidden="1" customWidth="1"/>
    <col min="14845" max="14845" width="17.28125" style="258" customWidth="1"/>
    <col min="14846" max="14846" width="18.57421875" style="258" customWidth="1"/>
    <col min="14847" max="14847" width="9.140625" style="258" customWidth="1"/>
    <col min="14848" max="14848" width="24.140625" style="258" customWidth="1"/>
    <col min="14849" max="14849" width="26.7109375" style="258" customWidth="1"/>
    <col min="14850" max="14850" width="10.140625" style="258" bestFit="1" customWidth="1"/>
    <col min="14851" max="14851" width="9.140625" style="258" customWidth="1"/>
    <col min="14852" max="14852" width="13.00390625" style="258" customWidth="1"/>
    <col min="14853" max="14853" width="19.00390625" style="258" customWidth="1"/>
    <col min="14854" max="14855" width="9.140625" style="258" customWidth="1"/>
    <col min="14856" max="14856" width="12.7109375" style="258" bestFit="1" customWidth="1"/>
    <col min="14857" max="15097" width="9.140625" style="258" customWidth="1"/>
    <col min="15098" max="15098" width="48.28125" style="258" customWidth="1"/>
    <col min="15099" max="15100" width="9.140625" style="258" hidden="1" customWidth="1"/>
    <col min="15101" max="15101" width="17.28125" style="258" customWidth="1"/>
    <col min="15102" max="15102" width="18.57421875" style="258" customWidth="1"/>
    <col min="15103" max="15103" width="9.140625" style="258" customWidth="1"/>
    <col min="15104" max="15104" width="24.140625" style="258" customWidth="1"/>
    <col min="15105" max="15105" width="26.7109375" style="258" customWidth="1"/>
    <col min="15106" max="15106" width="10.140625" style="258" bestFit="1" customWidth="1"/>
    <col min="15107" max="15107" width="9.140625" style="258" customWidth="1"/>
    <col min="15108" max="15108" width="13.00390625" style="258" customWidth="1"/>
    <col min="15109" max="15109" width="19.00390625" style="258" customWidth="1"/>
    <col min="15110" max="15111" width="9.140625" style="258" customWidth="1"/>
    <col min="15112" max="15112" width="12.7109375" style="258" bestFit="1" customWidth="1"/>
    <col min="15113" max="15353" width="9.140625" style="258" customWidth="1"/>
    <col min="15354" max="15354" width="48.28125" style="258" customWidth="1"/>
    <col min="15355" max="15356" width="9.140625" style="258" hidden="1" customWidth="1"/>
    <col min="15357" max="15357" width="17.28125" style="258" customWidth="1"/>
    <col min="15358" max="15358" width="18.57421875" style="258" customWidth="1"/>
    <col min="15359" max="15359" width="9.140625" style="258" customWidth="1"/>
    <col min="15360" max="15360" width="24.140625" style="258" customWidth="1"/>
    <col min="15361" max="15361" width="26.7109375" style="258" customWidth="1"/>
    <col min="15362" max="15362" width="10.140625" style="258" bestFit="1" customWidth="1"/>
    <col min="15363" max="15363" width="9.140625" style="258" customWidth="1"/>
    <col min="15364" max="15364" width="13.00390625" style="258" customWidth="1"/>
    <col min="15365" max="15365" width="19.00390625" style="258" customWidth="1"/>
    <col min="15366" max="15367" width="9.140625" style="258" customWidth="1"/>
    <col min="15368" max="15368" width="12.7109375" style="258" bestFit="1" customWidth="1"/>
    <col min="15369" max="15609" width="9.140625" style="258" customWidth="1"/>
    <col min="15610" max="15610" width="48.28125" style="258" customWidth="1"/>
    <col min="15611" max="15612" width="9.140625" style="258" hidden="1" customWidth="1"/>
    <col min="15613" max="15613" width="17.28125" style="258" customWidth="1"/>
    <col min="15614" max="15614" width="18.57421875" style="258" customWidth="1"/>
    <col min="15615" max="15615" width="9.140625" style="258" customWidth="1"/>
    <col min="15616" max="15616" width="24.140625" style="258" customWidth="1"/>
    <col min="15617" max="15617" width="26.7109375" style="258" customWidth="1"/>
    <col min="15618" max="15618" width="10.140625" style="258" bestFit="1" customWidth="1"/>
    <col min="15619" max="15619" width="9.140625" style="258" customWidth="1"/>
    <col min="15620" max="15620" width="13.00390625" style="258" customWidth="1"/>
    <col min="15621" max="15621" width="19.00390625" style="258" customWidth="1"/>
    <col min="15622" max="15623" width="9.140625" style="258" customWidth="1"/>
    <col min="15624" max="15624" width="12.7109375" style="258" bestFit="1" customWidth="1"/>
    <col min="15625" max="15865" width="9.140625" style="258" customWidth="1"/>
    <col min="15866" max="15866" width="48.28125" style="258" customWidth="1"/>
    <col min="15867" max="15868" width="9.140625" style="258" hidden="1" customWidth="1"/>
    <col min="15869" max="15869" width="17.28125" style="258" customWidth="1"/>
    <col min="15870" max="15870" width="18.57421875" style="258" customWidth="1"/>
    <col min="15871" max="15871" width="9.140625" style="258" customWidth="1"/>
    <col min="15872" max="15872" width="24.140625" style="258" customWidth="1"/>
    <col min="15873" max="15873" width="26.7109375" style="258" customWidth="1"/>
    <col min="15874" max="15874" width="10.140625" style="258" bestFit="1" customWidth="1"/>
    <col min="15875" max="15875" width="9.140625" style="258" customWidth="1"/>
    <col min="15876" max="15876" width="13.00390625" style="258" customWidth="1"/>
    <col min="15877" max="15877" width="19.00390625" style="258" customWidth="1"/>
    <col min="15878" max="15879" width="9.140625" style="258" customWidth="1"/>
    <col min="15880" max="15880" width="12.7109375" style="258" bestFit="1" customWidth="1"/>
    <col min="15881" max="16121" width="9.140625" style="258" customWidth="1"/>
    <col min="16122" max="16122" width="48.28125" style="258" customWidth="1"/>
    <col min="16123" max="16124" width="9.140625" style="258" hidden="1" customWidth="1"/>
    <col min="16125" max="16125" width="17.28125" style="258" customWidth="1"/>
    <col min="16126" max="16126" width="18.57421875" style="258" customWidth="1"/>
    <col min="16127" max="16127" width="9.140625" style="258" customWidth="1"/>
    <col min="16128" max="16128" width="24.140625" style="258" customWidth="1"/>
    <col min="16129" max="16129" width="26.7109375" style="258" customWidth="1"/>
    <col min="16130" max="16130" width="10.140625" style="258" bestFit="1" customWidth="1"/>
    <col min="16131" max="16131" width="9.140625" style="258" customWidth="1"/>
    <col min="16132" max="16132" width="13.00390625" style="258" customWidth="1"/>
    <col min="16133" max="16133" width="19.00390625" style="258" customWidth="1"/>
    <col min="16134" max="16135" width="9.140625" style="258" customWidth="1"/>
    <col min="16136" max="16136" width="12.7109375" style="258" bestFit="1" customWidth="1"/>
    <col min="16137" max="16384" width="9.140625" style="258" customWidth="1"/>
  </cols>
  <sheetData>
    <row r="1" ht="15">
      <c r="A1" s="255"/>
    </row>
    <row r="2" spans="1:5" ht="21">
      <c r="A2" s="330" t="s">
        <v>659</v>
      </c>
      <c r="B2" s="315"/>
      <c r="C2" s="315"/>
      <c r="D2" s="316"/>
      <c r="E2" s="316"/>
    </row>
    <row r="3" spans="1:3" ht="15">
      <c r="A3" s="331" t="s">
        <v>660</v>
      </c>
      <c r="B3" s="259"/>
      <c r="C3" s="259"/>
    </row>
    <row r="4" spans="1:5" ht="15">
      <c r="A4" s="384" t="s">
        <v>702</v>
      </c>
      <c r="B4" s="384"/>
      <c r="C4" s="384"/>
      <c r="D4" s="384"/>
      <c r="E4" s="384"/>
    </row>
    <row r="5" spans="1:5" s="263" customFormat="1" ht="15">
      <c r="A5" s="260" t="s">
        <v>496</v>
      </c>
      <c r="B5" s="260"/>
      <c r="C5" s="260"/>
      <c r="D5" s="261" t="s">
        <v>626</v>
      </c>
      <c r="E5" s="262" t="s">
        <v>623</v>
      </c>
    </row>
    <row r="6" spans="1:5" s="263" customFormat="1" ht="16.5" thickBot="1">
      <c r="A6" s="264"/>
      <c r="B6" s="265" t="s">
        <v>661</v>
      </c>
      <c r="C6" s="266"/>
      <c r="D6" s="267" t="s">
        <v>1</v>
      </c>
      <c r="E6" s="267" t="s">
        <v>662</v>
      </c>
    </row>
    <row r="7" ht="12" customHeight="1" thickTop="1">
      <c r="D7" s="256"/>
    </row>
    <row r="8" ht="12" customHeight="1">
      <c r="A8" s="269" t="s">
        <v>663</v>
      </c>
    </row>
    <row r="9" spans="1:5" ht="15">
      <c r="A9" s="332" t="s">
        <v>664</v>
      </c>
      <c r="B9" s="333">
        <v>50</v>
      </c>
      <c r="C9" s="333">
        <v>50</v>
      </c>
      <c r="D9" s="335">
        <v>130</v>
      </c>
      <c r="E9" s="335">
        <v>50</v>
      </c>
    </row>
    <row r="10" spans="1:5" ht="15">
      <c r="A10" s="332" t="s">
        <v>703</v>
      </c>
      <c r="B10" s="333">
        <v>251</v>
      </c>
      <c r="C10" s="333">
        <v>251</v>
      </c>
      <c r="D10" s="335">
        <v>241</v>
      </c>
      <c r="E10" s="335">
        <v>241</v>
      </c>
    </row>
    <row r="11" spans="1:5" ht="15">
      <c r="A11" s="332" t="s">
        <v>665</v>
      </c>
      <c r="B11" s="334"/>
      <c r="C11" s="334"/>
      <c r="D11" s="336">
        <v>1800</v>
      </c>
      <c r="E11" s="336">
        <v>1508</v>
      </c>
    </row>
    <row r="12" spans="1:5" ht="15" hidden="1">
      <c r="A12" s="332"/>
      <c r="B12" s="334"/>
      <c r="C12" s="334"/>
      <c r="D12" s="337"/>
      <c r="E12" s="337"/>
    </row>
    <row r="13" spans="1:5" ht="15">
      <c r="A13" s="332" t="s">
        <v>666</v>
      </c>
      <c r="B13" s="334"/>
      <c r="C13" s="334"/>
      <c r="D13" s="337">
        <v>417</v>
      </c>
      <c r="E13" s="337">
        <v>388</v>
      </c>
    </row>
    <row r="14" spans="1:5" ht="15">
      <c r="A14" s="332" t="s">
        <v>667</v>
      </c>
      <c r="B14" s="334"/>
      <c r="C14" s="334"/>
      <c r="D14" s="337">
        <v>20</v>
      </c>
      <c r="E14" s="337">
        <v>29</v>
      </c>
    </row>
    <row r="15" spans="2:5" ht="15" hidden="1">
      <c r="B15" s="273"/>
      <c r="C15" s="273"/>
      <c r="D15" s="338"/>
      <c r="E15" s="338"/>
    </row>
    <row r="16" spans="1:5" ht="15" hidden="1">
      <c r="A16" s="274"/>
      <c r="B16" s="275"/>
      <c r="C16" s="273"/>
      <c r="D16" s="338"/>
      <c r="E16" s="338"/>
    </row>
    <row r="17" spans="1:5" s="263" customFormat="1" ht="16.5" thickBot="1">
      <c r="A17" s="276" t="s">
        <v>668</v>
      </c>
      <c r="B17" s="277">
        <f>SUM(B9:B10)</f>
        <v>301</v>
      </c>
      <c r="C17" s="277">
        <f>SUM(C9:C10)</f>
        <v>301</v>
      </c>
      <c r="D17" s="313">
        <f>SUM(D9:D16)</f>
        <v>2608</v>
      </c>
      <c r="E17" s="313">
        <f>SUM(E9:E16)</f>
        <v>2216</v>
      </c>
    </row>
    <row r="18" spans="1:5" s="263" customFormat="1" ht="13.5" customHeight="1">
      <c r="A18" s="278"/>
      <c r="B18" s="279"/>
      <c r="C18" s="279"/>
      <c r="D18" s="339"/>
      <c r="E18" s="282"/>
    </row>
    <row r="19" spans="1:5" s="263" customFormat="1" ht="24" customHeight="1">
      <c r="A19" s="281" t="s">
        <v>669</v>
      </c>
      <c r="B19" s="280"/>
      <c r="C19" s="280"/>
      <c r="D19" s="340"/>
      <c r="E19" s="282"/>
    </row>
    <row r="20" spans="4:5" ht="14.25" customHeight="1" hidden="1">
      <c r="D20" s="341"/>
      <c r="E20" s="342"/>
    </row>
    <row r="21" spans="1:5" ht="18.75" customHeight="1" hidden="1">
      <c r="A21" s="269"/>
      <c r="D21" s="341"/>
      <c r="E21" s="342"/>
    </row>
    <row r="22" spans="1:5" ht="19.5" customHeight="1" hidden="1">
      <c r="A22" s="283"/>
      <c r="B22" s="284"/>
      <c r="C22" s="284"/>
      <c r="D22" s="343"/>
      <c r="E22" s="344"/>
    </row>
    <row r="23" spans="4:5" ht="14.25" customHeight="1" hidden="1">
      <c r="D23" s="341"/>
      <c r="E23" s="342"/>
    </row>
    <row r="24" spans="1:5" ht="15" hidden="1">
      <c r="A24" s="269"/>
      <c r="D24" s="341"/>
      <c r="E24" s="342"/>
    </row>
    <row r="25" spans="2:5" ht="63" customHeight="1" hidden="1">
      <c r="B25" s="271">
        <v>1019</v>
      </c>
      <c r="C25" s="271">
        <v>1019</v>
      </c>
      <c r="D25" s="345"/>
      <c r="E25" s="345"/>
    </row>
    <row r="26" spans="1:5" ht="15" hidden="1">
      <c r="A26" s="268" t="s">
        <v>670</v>
      </c>
      <c r="B26" s="271">
        <v>480</v>
      </c>
      <c r="C26" s="271">
        <v>580</v>
      </c>
      <c r="D26" s="345"/>
      <c r="E26" s="345"/>
    </row>
    <row r="27" spans="2:5" ht="15" hidden="1">
      <c r="B27" s="271">
        <v>950</v>
      </c>
      <c r="C27" s="271">
        <v>950</v>
      </c>
      <c r="D27" s="345"/>
      <c r="E27" s="345"/>
    </row>
    <row r="28" spans="1:5" ht="15" hidden="1">
      <c r="A28" s="268" t="s">
        <v>671</v>
      </c>
      <c r="B28" s="271">
        <v>944</v>
      </c>
      <c r="C28" s="271">
        <v>944</v>
      </c>
      <c r="D28" s="345"/>
      <c r="E28" s="345"/>
    </row>
    <row r="29" spans="2:5" ht="15" hidden="1">
      <c r="B29" s="271">
        <v>399</v>
      </c>
      <c r="C29" s="271">
        <v>399</v>
      </c>
      <c r="D29" s="345"/>
      <c r="E29" s="345"/>
    </row>
    <row r="30" spans="1:5" ht="15" hidden="1">
      <c r="A30" s="268" t="s">
        <v>672</v>
      </c>
      <c r="B30" s="271">
        <v>7800</v>
      </c>
      <c r="C30" s="271">
        <v>7800</v>
      </c>
      <c r="D30" s="346"/>
      <c r="E30" s="346"/>
    </row>
    <row r="31" spans="1:5" s="263" customFormat="1" ht="16.5" hidden="1" thickBot="1">
      <c r="A31" s="286"/>
      <c r="B31" s="287">
        <f>SUM(B25:B30)</f>
        <v>11592</v>
      </c>
      <c r="C31" s="287">
        <f>SUM(C25:C30)</f>
        <v>11692</v>
      </c>
      <c r="D31" s="347"/>
      <c r="E31" s="347"/>
    </row>
    <row r="32" spans="1:5" s="263" customFormat="1" ht="13.5" customHeight="1">
      <c r="A32" s="278"/>
      <c r="B32" s="279"/>
      <c r="C32" s="279"/>
      <c r="D32" s="348"/>
      <c r="E32" s="348"/>
    </row>
    <row r="33" spans="1:5" ht="18" customHeight="1">
      <c r="A33" s="358" t="s">
        <v>673</v>
      </c>
      <c r="B33" s="280"/>
      <c r="C33" s="280"/>
      <c r="D33" s="340">
        <v>400</v>
      </c>
      <c r="E33" s="282">
        <v>400</v>
      </c>
    </row>
    <row r="34" spans="2:5" ht="15" hidden="1">
      <c r="B34" s="289">
        <v>300</v>
      </c>
      <c r="C34" s="271">
        <v>300</v>
      </c>
      <c r="D34" s="346"/>
      <c r="E34" s="345"/>
    </row>
    <row r="35" spans="2:5" ht="15" hidden="1">
      <c r="B35" s="289">
        <v>400</v>
      </c>
      <c r="C35" s="271">
        <v>400</v>
      </c>
      <c r="D35" s="349"/>
      <c r="E35" s="349"/>
    </row>
    <row r="36" spans="2:5" ht="15" hidden="1">
      <c r="B36" s="270">
        <v>80</v>
      </c>
      <c r="C36" s="270">
        <v>80</v>
      </c>
      <c r="D36" s="349"/>
      <c r="E36" s="349"/>
    </row>
    <row r="37" spans="2:5" ht="15" hidden="1">
      <c r="B37" s="271">
        <v>100</v>
      </c>
      <c r="C37" s="271">
        <v>200</v>
      </c>
      <c r="D37" s="349"/>
      <c r="E37" s="349"/>
    </row>
    <row r="38" spans="2:5" ht="15" hidden="1">
      <c r="B38" s="271">
        <v>500</v>
      </c>
      <c r="C38" s="271">
        <v>500</v>
      </c>
      <c r="D38" s="349"/>
      <c r="E38" s="349"/>
    </row>
    <row r="39" spans="2:6" ht="15" hidden="1">
      <c r="B39" s="271">
        <v>2300</v>
      </c>
      <c r="C39" s="271">
        <v>2300</v>
      </c>
      <c r="D39" s="349"/>
      <c r="E39" s="349"/>
      <c r="F39" s="290"/>
    </row>
    <row r="40" spans="2:5" ht="15" hidden="1">
      <c r="B40" s="271">
        <v>50</v>
      </c>
      <c r="C40" s="271">
        <v>110</v>
      </c>
      <c r="D40" s="349"/>
      <c r="E40" s="349"/>
    </row>
    <row r="41" spans="2:5" ht="15" hidden="1">
      <c r="B41" s="271">
        <v>16500</v>
      </c>
      <c r="C41" s="271">
        <v>16550</v>
      </c>
      <c r="D41" s="350"/>
      <c r="E41" s="350"/>
    </row>
    <row r="42" spans="2:5" ht="15" hidden="1">
      <c r="B42" s="272"/>
      <c r="C42" s="272"/>
      <c r="D42" s="351"/>
      <c r="E42" s="345"/>
    </row>
    <row r="43" spans="2:5" ht="15" hidden="1">
      <c r="B43" s="270">
        <v>125</v>
      </c>
      <c r="C43" s="291">
        <v>225</v>
      </c>
      <c r="D43" s="349"/>
      <c r="E43" s="349"/>
    </row>
    <row r="44" spans="2:5" ht="15" hidden="1">
      <c r="B44" s="270">
        <v>1750</v>
      </c>
      <c r="C44" s="270">
        <v>1750</v>
      </c>
      <c r="D44" s="352"/>
      <c r="E44" s="352"/>
    </row>
    <row r="45" spans="2:5" ht="15" hidden="1">
      <c r="B45" s="271">
        <v>100</v>
      </c>
      <c r="C45" s="271">
        <v>250</v>
      </c>
      <c r="D45" s="349"/>
      <c r="E45" s="349"/>
    </row>
    <row r="46" spans="2:5" ht="15" hidden="1">
      <c r="B46" s="271"/>
      <c r="C46" s="271"/>
      <c r="D46" s="349"/>
      <c r="E46" s="349"/>
    </row>
    <row r="47" spans="2:5" ht="15" hidden="1">
      <c r="B47" s="271">
        <v>100</v>
      </c>
      <c r="C47" s="271">
        <v>100</v>
      </c>
      <c r="D47" s="349"/>
      <c r="E47" s="349"/>
    </row>
    <row r="48" spans="2:5" ht="15" hidden="1">
      <c r="B48" s="271">
        <v>160</v>
      </c>
      <c r="C48" s="271">
        <v>160</v>
      </c>
      <c r="D48" s="349"/>
      <c r="E48" s="349"/>
    </row>
    <row r="49" spans="2:5" ht="15" hidden="1">
      <c r="B49" s="292"/>
      <c r="C49" s="292"/>
      <c r="D49" s="350"/>
      <c r="E49" s="350"/>
    </row>
    <row r="50" spans="2:5" ht="15" hidden="1">
      <c r="B50" s="292"/>
      <c r="C50" s="292"/>
      <c r="D50" s="350"/>
      <c r="E50" s="350"/>
    </row>
    <row r="51" spans="2:5" ht="15" hidden="1">
      <c r="B51" s="292"/>
      <c r="C51" s="292"/>
      <c r="D51" s="350"/>
      <c r="E51" s="350"/>
    </row>
    <row r="52" spans="2:5" ht="15" hidden="1">
      <c r="B52" s="292"/>
      <c r="C52" s="292"/>
      <c r="D52" s="350"/>
      <c r="E52" s="350"/>
    </row>
    <row r="53" spans="1:5" s="263" customFormat="1" ht="16.5" hidden="1" thickBot="1">
      <c r="A53" s="286"/>
      <c r="B53" s="288">
        <f>SUM(B34:B48)</f>
        <v>22465</v>
      </c>
      <c r="C53" s="288">
        <f>SUM(C34:C48)</f>
        <v>22925</v>
      </c>
      <c r="D53" s="353"/>
      <c r="E53" s="353"/>
    </row>
    <row r="54" spans="1:5" ht="21" customHeight="1">
      <c r="A54" s="258"/>
      <c r="B54" s="258"/>
      <c r="C54" s="258"/>
      <c r="D54" s="342"/>
      <c r="E54" s="342"/>
    </row>
    <row r="55" spans="1:5" ht="12.75" customHeight="1" hidden="1">
      <c r="A55" s="269" t="s">
        <v>674</v>
      </c>
      <c r="B55" s="272"/>
      <c r="C55" s="272"/>
      <c r="D55" s="354"/>
      <c r="E55" s="342"/>
    </row>
    <row r="56" spans="1:5" ht="15" hidden="1">
      <c r="A56" s="268" t="s">
        <v>675</v>
      </c>
      <c r="B56" s="271">
        <v>100</v>
      </c>
      <c r="C56" s="271">
        <v>100</v>
      </c>
      <c r="D56" s="349">
        <v>100</v>
      </c>
      <c r="E56" s="349">
        <v>0</v>
      </c>
    </row>
    <row r="57" spans="1:5" ht="15" hidden="1">
      <c r="A57" s="268" t="s">
        <v>676</v>
      </c>
      <c r="B57" s="271">
        <v>100</v>
      </c>
      <c r="C57" s="271">
        <v>100</v>
      </c>
      <c r="D57" s="349">
        <v>100</v>
      </c>
      <c r="E57" s="349">
        <v>100</v>
      </c>
    </row>
    <row r="58" spans="1:5" ht="15" hidden="1">
      <c r="A58" s="268" t="s">
        <v>677</v>
      </c>
      <c r="B58" s="271">
        <v>100</v>
      </c>
      <c r="C58" s="271">
        <v>100</v>
      </c>
      <c r="D58" s="349">
        <v>100</v>
      </c>
      <c r="E58" s="349">
        <v>100</v>
      </c>
    </row>
    <row r="59" spans="1:5" ht="15" hidden="1">
      <c r="A59" s="268" t="s">
        <v>678</v>
      </c>
      <c r="B59" s="292">
        <v>100</v>
      </c>
      <c r="C59" s="292">
        <v>100</v>
      </c>
      <c r="D59" s="350">
        <v>100</v>
      </c>
      <c r="E59" s="350">
        <v>0</v>
      </c>
    </row>
    <row r="60" spans="1:5" s="263" customFormat="1" ht="15" hidden="1">
      <c r="A60" s="293" t="s">
        <v>679</v>
      </c>
      <c r="B60" s="285">
        <f>SUM(B56:B59)</f>
        <v>400</v>
      </c>
      <c r="C60" s="284">
        <f>SUM(C56:C59)</f>
        <v>400</v>
      </c>
      <c r="D60" s="344">
        <f>SUM(D56:D59)</f>
        <v>400</v>
      </c>
      <c r="E60" s="344">
        <f>SUM(E56:E59)</f>
        <v>200</v>
      </c>
    </row>
    <row r="61" spans="1:5" ht="10.5" customHeight="1" hidden="1" thickBot="1">
      <c r="A61" s="258"/>
      <c r="B61" s="258"/>
      <c r="C61" s="258"/>
      <c r="D61" s="341"/>
      <c r="E61" s="342"/>
    </row>
    <row r="62" spans="1:5" ht="0.75" customHeight="1" hidden="1">
      <c r="A62" s="294"/>
      <c r="B62" s="272"/>
      <c r="C62" s="272"/>
      <c r="D62" s="354"/>
      <c r="E62" s="342"/>
    </row>
    <row r="63" spans="1:5" ht="21" customHeight="1" hidden="1">
      <c r="A63" s="295" t="s">
        <v>680</v>
      </c>
      <c r="B63" s="296">
        <v>38957</v>
      </c>
      <c r="C63" s="296">
        <v>40272</v>
      </c>
      <c r="D63" s="297">
        <f>SUM(D31,D53,D60,D22)</f>
        <v>400</v>
      </c>
      <c r="E63" s="297">
        <f>SUM(E31,E53,E60,E22)</f>
        <v>200</v>
      </c>
    </row>
    <row r="64" spans="4:5" ht="13.5" customHeight="1">
      <c r="D64" s="341"/>
      <c r="E64" s="342"/>
    </row>
    <row r="65" spans="4:5" ht="10.5" customHeight="1">
      <c r="D65" s="342"/>
      <c r="E65" s="342"/>
    </row>
    <row r="66" spans="1:5" ht="15">
      <c r="A66" s="298" t="s">
        <v>704</v>
      </c>
      <c r="D66" s="341"/>
      <c r="E66" s="342"/>
    </row>
    <row r="67" spans="1:5" ht="15" hidden="1">
      <c r="A67" s="299" t="s">
        <v>681</v>
      </c>
      <c r="D67" s="341"/>
      <c r="E67" s="342"/>
    </row>
    <row r="68" spans="1:5" ht="15" hidden="1">
      <c r="A68" s="300" t="s">
        <v>682</v>
      </c>
      <c r="B68" s="301"/>
      <c r="C68" s="301"/>
      <c r="D68" s="302">
        <v>1253</v>
      </c>
      <c r="E68" s="302">
        <v>1253</v>
      </c>
    </row>
    <row r="69" spans="1:5" ht="15" hidden="1">
      <c r="A69" s="303" t="s">
        <v>683</v>
      </c>
      <c r="B69" s="301"/>
      <c r="C69" s="301"/>
      <c r="D69" s="302"/>
      <c r="E69" s="302"/>
    </row>
    <row r="70" spans="1:5" ht="15" hidden="1">
      <c r="A70" s="304" t="s">
        <v>684</v>
      </c>
      <c r="B70" s="301"/>
      <c r="C70" s="301"/>
      <c r="D70" s="302">
        <v>0</v>
      </c>
      <c r="E70" s="302">
        <v>4522</v>
      </c>
    </row>
    <row r="71" spans="1:5" ht="15" hidden="1">
      <c r="A71" s="304" t="s">
        <v>685</v>
      </c>
      <c r="B71" s="301"/>
      <c r="C71" s="301"/>
      <c r="D71" s="302">
        <v>0</v>
      </c>
      <c r="E71" s="302">
        <v>7207</v>
      </c>
    </row>
    <row r="72" spans="1:5" ht="15" hidden="1">
      <c r="A72" s="299" t="s">
        <v>686</v>
      </c>
      <c r="D72" s="345"/>
      <c r="E72" s="345"/>
    </row>
    <row r="73" spans="1:5" ht="15" hidden="1">
      <c r="A73" s="305" t="s">
        <v>687</v>
      </c>
      <c r="B73" s="301"/>
      <c r="C73" s="301"/>
      <c r="D73" s="302">
        <v>550</v>
      </c>
      <c r="E73" s="302">
        <v>550</v>
      </c>
    </row>
    <row r="74" spans="1:5" ht="15" hidden="1">
      <c r="A74" s="305" t="s">
        <v>688</v>
      </c>
      <c r="B74" s="301"/>
      <c r="C74" s="301"/>
      <c r="D74" s="302">
        <v>550</v>
      </c>
      <c r="E74" s="302">
        <v>550</v>
      </c>
    </row>
    <row r="75" spans="1:5" ht="15" hidden="1">
      <c r="A75" s="306" t="s">
        <v>689</v>
      </c>
      <c r="B75" s="301"/>
      <c r="C75" s="301"/>
      <c r="D75" s="302"/>
      <c r="E75" s="302"/>
    </row>
    <row r="76" spans="1:5" ht="15" hidden="1">
      <c r="A76" s="307" t="s">
        <v>690</v>
      </c>
      <c r="B76" s="307"/>
      <c r="C76" s="307"/>
      <c r="D76" s="302">
        <v>200</v>
      </c>
      <c r="E76" s="302">
        <v>200</v>
      </c>
    </row>
    <row r="77" spans="1:5" ht="15" hidden="1">
      <c r="A77" s="305" t="s">
        <v>691</v>
      </c>
      <c r="B77" s="301"/>
      <c r="C77" s="301"/>
      <c r="D77" s="308">
        <v>250</v>
      </c>
      <c r="E77" s="308">
        <v>0</v>
      </c>
    </row>
    <row r="78" spans="1:5" ht="15" hidden="1">
      <c r="A78" s="305" t="s">
        <v>692</v>
      </c>
      <c r="B78" s="301"/>
      <c r="C78" s="301"/>
      <c r="D78" s="308">
        <v>213768</v>
      </c>
      <c r="E78" s="308">
        <v>155000</v>
      </c>
    </row>
    <row r="79" spans="1:5" ht="15" hidden="1">
      <c r="A79" s="305" t="s">
        <v>693</v>
      </c>
      <c r="B79" s="301"/>
      <c r="C79" s="301"/>
      <c r="D79" s="308">
        <v>2000</v>
      </c>
      <c r="E79" s="308">
        <v>0</v>
      </c>
    </row>
    <row r="80" spans="1:5" ht="15">
      <c r="A80" s="309" t="s">
        <v>694</v>
      </c>
      <c r="B80" s="307"/>
      <c r="C80" s="307"/>
      <c r="D80" s="302"/>
      <c r="E80" s="302"/>
    </row>
    <row r="81" spans="1:5" ht="15">
      <c r="A81" s="310" t="s">
        <v>695</v>
      </c>
      <c r="B81" s="310"/>
      <c r="C81" s="310"/>
      <c r="D81" s="355">
        <v>200</v>
      </c>
      <c r="E81" s="355">
        <v>100</v>
      </c>
    </row>
    <row r="82" spans="1:5" ht="15">
      <c r="A82" s="310" t="s">
        <v>696</v>
      </c>
      <c r="B82" s="310"/>
      <c r="C82" s="310"/>
      <c r="D82" s="356">
        <v>200</v>
      </c>
      <c r="E82" s="356">
        <v>100</v>
      </c>
    </row>
    <row r="83" spans="1:5" ht="16.5" thickBot="1">
      <c r="A83" s="311" t="s">
        <v>697</v>
      </c>
      <c r="B83" s="312"/>
      <c r="C83" s="312"/>
      <c r="D83" s="357">
        <f>SUM(D81:D82)</f>
        <v>400</v>
      </c>
      <c r="E83" s="357">
        <f>SUM(E81:E82)</f>
        <v>200</v>
      </c>
    </row>
    <row r="84" ht="15">
      <c r="A84" s="258"/>
    </row>
  </sheetData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&amp;R7. melléklet a ../2018.(II...)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2018-02-16T08:39:46Z</cp:lastPrinted>
  <dcterms:created xsi:type="dcterms:W3CDTF">2014-01-03T21:48:14Z</dcterms:created>
  <dcterms:modified xsi:type="dcterms:W3CDTF">2018-02-16T08:40:08Z</dcterms:modified>
  <cp:category/>
  <cp:version/>
  <cp:contentType/>
  <cp:contentStatus/>
</cp:coreProperties>
</file>