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416" yWindow="65416" windowWidth="29040" windowHeight="15840" activeTab="3"/>
  </bookViews>
  <sheets>
    <sheet name="1.Mérleg" sheetId="2" r:id="rId1"/>
    <sheet name="2.Ei.felh.üterv" sheetId="3" r:id="rId2"/>
    <sheet name="5.2 Gördülő" sheetId="4" r:id="rId3"/>
    <sheet name="5.1 Gördülő" sheetId="5" r:id="rId4"/>
    <sheet name="4. középt." sheetId="1" r:id="rId5"/>
    <sheet name="6. Támog." sheetId="6" r:id="rId6"/>
  </sheets>
  <definedNames/>
  <calcPr calcId="18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<sst xmlns="http://schemas.openxmlformats.org/spreadsheetml/2006/main" count="1257" uniqueCount="554">
  <si>
    <t>A helyi önkormányzat költségvetési mérlege közgazdasági tagolásban (E Ft)</t>
  </si>
  <si>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</si>
  <si>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</si>
  <si>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</si>
  <si>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</si>
  <si>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</si>
  <si>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</si>
  <si>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</si>
  <si>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</si>
  <si>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</si>
  <si>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</si>
  <si>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</si>
  <si>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</si>
  <si>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</si>
  <si>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</si>
  <si>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</si>
  <si>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</si>
  <si>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</si>
  <si>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</si>
  <si>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</si>
  <si>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</si>
  <si>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</si>
  <si>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</si>
  <si>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</si>
  <si>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</si>
  <si>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</si>
  <si>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</si>
  <si>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</si>
  <si>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</si>
  <si>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</si>
  <si>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</si>
  <si>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</si>
  <si>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</si>
  <si>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</si>
  <si>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</si>
  <si>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</si>
  <si>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</si>
  <si>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</si>
  <si>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</si>
  <si>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</si>
  <si>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</si>
  <si>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</si>
  <si>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</si>
  <si>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</si>
  <si>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</si>
  <si>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</si>
  <si>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</si>
  <si>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</si>
  <si>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</si>
  <si>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</si>
  <si>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</si>
  <si>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</si>
  <si>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</si>
  <si>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</si>
  <si>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</si>
  <si>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</si>
  <si>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</si>
  <si>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</si>
  <si>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</si>
  <si>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</si>
  <si>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</si>
  <si>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</si>
  <si>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</si>
  <si>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</si>
  <si>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</si>
  <si>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</si>
  <si>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</si>
  <si>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</si>
  <si>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kiadások összesen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</si>
  <si>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</si>
  <si>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</si>
  <si>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</si>
  <si>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</si>
  <si>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</si>
  <si>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</si>
  <si>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</si>
  <si>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</si>
  <si>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</si>
  <si>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</si>
  <si>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</si>
  <si>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</si>
  <si>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</si>
  <si>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</si>
  <si>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</si>
  <si>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</si>
  <si>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</si>
  <si>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</si>
  <si>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</si>
  <si>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</si>
  <si>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</si>
  <si>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</si>
  <si>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</si>
  <si>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</si>
  <si>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</si>
  <si>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</si>
  <si>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</si>
  <si>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</si>
  <si>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</si>
  <si>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</si>
  <si>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</si>
  <si>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</si>
  <si>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</si>
  <si>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</si>
  <si>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</si>
  <si>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</si>
  <si>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</si>
  <si>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</si>
  <si>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</si>
  <si>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</si>
  <si>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</si>
  <si>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</si>
  <si>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</si>
  <si>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</si>
  <si>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Felhalmozási kiadások összesen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</si>
  <si>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</si>
  <si>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</si>
  <si>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</si>
  <si>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</si>
  <si>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</si>
  <si>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</si>
  <si>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</si>
  <si>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</si>
  <si>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</si>
  <si>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</si>
  <si>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</si>
  <si>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</si>
  <si>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</si>
  <si>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</si>
  <si>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</si>
  <si>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</si>
  <si>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</si>
  <si>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</si>
  <si>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</si>
  <si>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</si>
  <si>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</si>
  <si>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</si>
  <si>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</si>
  <si>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</si>
  <si>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</si>
  <si>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</si>
  <si>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</si>
  <si>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</si>
  <si>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</si>
  <si>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</si>
  <si>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</si>
  <si>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</si>
  <si>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</si>
  <si>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</si>
  <si>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</si>
  <si>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</si>
  <si>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</si>
  <si>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</si>
  <si>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</si>
  <si>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</si>
  <si>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</si>
  <si>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</si>
  <si>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</si>
  <si>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</si>
  <si>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</si>
  <si>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</si>
  <si>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</si>
  <si>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</si>
  <si>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</si>
  <si>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</si>
  <si>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</si>
  <si>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</si>
  <si>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</si>
  <si>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</si>
  <si>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</si>
  <si>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</si>
  <si>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</si>
  <si>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</si>
  <si>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</si>
  <si>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</si>
  <si>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</si>
  <si>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</si>
  <si>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</si>
  <si>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</si>
  <si>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</si>
  <si>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</si>
  <si>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</si>
  <si>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</si>
  <si>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</si>
  <si>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</si>
  <si>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</si>
  <si>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</si>
  <si>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</si>
  <si>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</si>
  <si>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</si>
  <si>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</si>
  <si>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</si>
  <si>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</si>
  <si>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</si>
  <si>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</si>
  <si>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</si>
  <si>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</si>
  <si>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</si>
  <si>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</si>
  <si>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</si>
  <si>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</si>
  <si>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</si>
  <si>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</si>
  <si>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</si>
  <si>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</si>
  <si>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</si>
  <si>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</si>
  <si>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</si>
  <si>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</si>
  <si>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bevételek összesen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</si>
  <si>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</si>
  <si>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</si>
  <si>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</si>
  <si>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</si>
  <si>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</si>
  <si>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</si>
  <si>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</si>
  <si>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</si>
  <si>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</si>
  <si>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</si>
  <si>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</si>
  <si>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</si>
  <si>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</si>
  <si>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</si>
  <si>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</si>
  <si>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</si>
  <si>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</si>
  <si>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</si>
  <si>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</si>
  <si>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</si>
  <si>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</si>
  <si>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</si>
  <si>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</si>
  <si>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</si>
  <si>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</si>
  <si>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</si>
  <si>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</si>
  <si>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</si>
  <si>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</si>
  <si>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</si>
  <si>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</si>
  <si>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</si>
  <si>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>Felhalmozási bevételek összesen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</si>
  <si>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</si>
  <si>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</si>
  <si>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</si>
  <si>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</si>
  <si>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</si>
  <si>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</si>
  <si>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</si>
  <si>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</si>
  <si>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</si>
  <si>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</si>
  <si>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</si>
  <si>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</si>
  <si>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</si>
  <si>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</si>
  <si>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</si>
  <si>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</si>
  <si>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</si>
  <si>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</si>
  <si>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</si>
  <si>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</si>
  <si>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</si>
  <si>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</si>
  <si>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</si>
  <si>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</si>
  <si>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</si>
  <si>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</si>
  <si>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</si>
  <si>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</si>
  <si>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</si>
  <si>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</si>
  <si>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</si>
  <si>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</si>
  <si>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</si>
  <si>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</si>
  <si>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</si>
  <si>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</si>
  <si>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</si>
  <si>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</si>
  <si>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</si>
  <si>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</si>
  <si>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</si>
  <si>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</si>
  <si>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</si>
  <si>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</si>
  <si>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</si>
  <si>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</si>
  <si>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</si>
  <si>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</si>
  <si>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</si>
  <si>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</si>
  <si>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</si>
  <si>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</si>
  <si>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</si>
  <si>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</si>
  <si>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</si>
  <si>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</si>
  <si>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</si>
  <si>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</si>
  <si>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</si>
  <si>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</si>
  <si>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</si>
  <si>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</si>
  <si>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</si>
  <si>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</si>
  <si>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</si>
  <si>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</si>
  <si>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</si>
  <si>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</si>
  <si>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</si>
  <si>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</si>
  <si>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</si>
  <si>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</si>
  <si>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</si>
  <si>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</si>
  <si>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</si>
  <si>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</si>
  <si>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</si>
  <si>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</si>
  <si>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</si>
  <si>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</si>
  <si>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</si>
  <si>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</si>
  <si>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</si>
  <si>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</si>
  <si>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</si>
  <si>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</si>
  <si>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</si>
  <si>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</si>
  <si>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Szakmai anyagok beszerzése</t>
  </si>
  <si>
    <t>K311</t>
  </si>
  <si>
    <t>Üzemeltetési anyagok beszerzése</t>
  </si>
  <si>
    <t>K312</t>
  </si>
  <si>
    <t>Árubeszerzés</t>
  </si>
  <si>
    <t>K313</t>
  </si>
  <si>
    <t>Informatikai szolgáltatások igénybevétele</t>
  </si>
  <si>
    <t>K321</t>
  </si>
  <si>
    <t>Egyéb kommunikációs szolgáltatások</t>
  </si>
  <si>
    <t>K322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</si>
  <si>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</si>
  <si>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</si>
  <si>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</si>
  <si>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</si>
  <si>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</si>
  <si>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</si>
  <si>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</si>
  <si>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</si>
  <si>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</si>
  <si>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</si>
  <si>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</si>
  <si>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</si>
  <si>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</si>
  <si>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</si>
  <si>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</si>
  <si>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</si>
  <si>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</si>
  <si>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</si>
  <si>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</si>
  <si>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</si>
  <si>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</si>
  <si>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</si>
  <si>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</si>
  <si>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</si>
  <si>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</si>
  <si>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</si>
  <si>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</si>
  <si>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</si>
  <si>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Működési  kiadások összesen:</t>
  </si>
  <si>
    <t xml:space="preserve"> </t>
  </si>
  <si>
    <t>Felhalmozási kiadások összesen: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</si>
  <si>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</si>
  <si>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</si>
  <si>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</si>
  <si>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</si>
  <si>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</si>
  <si>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</si>
  <si>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</si>
  <si>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</si>
  <si>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</si>
  <si>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</si>
  <si>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</si>
  <si>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</si>
  <si>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</si>
  <si>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</si>
  <si>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Rovat
száma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</si>
  <si>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</si>
  <si>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</si>
  <si>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</si>
  <si>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</si>
  <si>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</si>
  <si>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</si>
  <si>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</si>
  <si>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</si>
  <si>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</si>
  <si>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</si>
  <si>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</si>
  <si>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</si>
  <si>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Egyéb  működési célú támogatások államháztartáson belülről</t>
  </si>
  <si>
    <t>Magánszemélyek jövedelemadói</t>
  </si>
  <si>
    <t>B311</t>
  </si>
  <si>
    <t xml:space="preserve">Társaságok jövedelemadói </t>
  </si>
  <si>
    <t>B312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</si>
  <si>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</si>
  <si>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</si>
  <si>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</si>
  <si>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</si>
  <si>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</si>
  <si>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</si>
  <si>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</si>
  <si>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</si>
  <si>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</si>
  <si>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</si>
  <si>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Működési bevételek összesen: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</si>
  <si>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</si>
  <si>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</si>
  <si>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</si>
  <si>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</si>
  <si>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</si>
  <si>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</si>
  <si>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</si>
  <si>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</si>
  <si>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</si>
  <si>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</si>
  <si>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</si>
  <si>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</si>
  <si>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</si>
  <si>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</si>
  <si>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Kiadások (E Ft)</t>
  </si>
  <si>
    <t>2020.</t>
  </si>
  <si>
    <t>2021.</t>
  </si>
  <si>
    <t xml:space="preserve">Felhalmozási bevételek és a felhalmozási kiadások egyenlege </t>
  </si>
  <si>
    <t xml:space="preserve">Működési bevételek és működési kiadások egyenlege </t>
  </si>
  <si>
    <t>Felhalmozási célú visszatérítendő támogatások, kölcsönök visszatérülése ÁH kívülről</t>
  </si>
  <si>
    <t>Értékesítési és forgalmi adók (iparűzési adó)</t>
  </si>
  <si>
    <t>Vagyoni tipusú adók (építményadó, kommunális adó)</t>
  </si>
  <si>
    <t>Működési c. ktgvetési támogatások és kiegészítő támogatások</t>
  </si>
  <si>
    <t>Bevételek (E Ft)</t>
  </si>
  <si>
    <t>2022.</t>
  </si>
  <si>
    <t>Egyéb felhalmozási c. támogatások bevételei államháztartáson belülről</t>
  </si>
  <si>
    <t>Felhalmozási c. támogatások államháztartáson belülről</t>
  </si>
  <si>
    <t>B74</t>
  </si>
  <si>
    <t>B75</t>
  </si>
  <si>
    <t>Tájékoztatás</t>
  </si>
  <si>
    <t>támogatásértékű működési kiadások, végleges pénzeszköz átadások</t>
  </si>
  <si>
    <t>Megnevezés</t>
  </si>
  <si>
    <t>előirányzat</t>
  </si>
  <si>
    <t>terv</t>
  </si>
  <si>
    <t>eredeti ei.</t>
  </si>
  <si>
    <t>Támogatásértékű működési kiadások (Államháztartáson belül)</t>
  </si>
  <si>
    <t xml:space="preserve">    Bursa támogatás központi kv. szervnek</t>
  </si>
  <si>
    <t xml:space="preserve">    Répcelak és Térsége Önk.  Társ. Támogatása óvodai működésre</t>
  </si>
  <si>
    <t xml:space="preserve">    Répcelak és Térsége Önk.  Társ. Támogatása védőnői szolgálatra</t>
  </si>
  <si>
    <t xml:space="preserve">    Répcelak és Térsége Önk.  Társ. Támogatása egyéb</t>
  </si>
  <si>
    <t>ÁLLAMHÁZTARTÁSON BELÜLI TÁMOGATÁSOK  ÖSSZESEN:</t>
  </si>
  <si>
    <t>Működési célú pénzeszközátadások államháztartáson kívülre</t>
  </si>
  <si>
    <t>100%-os Önkormányzati tulajdonban lévő gazdasági társaság támogatása</t>
  </si>
  <si>
    <t xml:space="preserve">Répce Tv Kft </t>
  </si>
  <si>
    <t>Működési célú pénzeszközátadás vállalkozásoknak szolgáltatási szerződés alapján</t>
  </si>
  <si>
    <t xml:space="preserve">   Léleképítő Kft támogatása</t>
  </si>
  <si>
    <t xml:space="preserve">   Evident Bt támogatása</t>
  </si>
  <si>
    <t xml:space="preserve">    MED UNIV BT támogatására</t>
  </si>
  <si>
    <t xml:space="preserve">    VASI ACHÁT Bt támogatására</t>
  </si>
  <si>
    <t>Összesen:</t>
  </si>
  <si>
    <t>Non profit szervezetek működési támogatására</t>
  </si>
  <si>
    <t xml:space="preserve">    Polgárőr Egyesület támogatására</t>
  </si>
  <si>
    <t xml:space="preserve">    Polgárőr Egyesület támogatására Központi támogatásból</t>
  </si>
  <si>
    <t xml:space="preserve">   Vas Megyei Mentésügyi Alapítvány támogatása</t>
  </si>
  <si>
    <t xml:space="preserve">    Répcelaki Önkéntes Tűzoltó Egyesület támog.</t>
  </si>
  <si>
    <t xml:space="preserve">    Köztestületi Tűzoltóság támogatására</t>
  </si>
  <si>
    <t xml:space="preserve">    Gazdakör támogatására</t>
  </si>
  <si>
    <t xml:space="preserve">   Gazdakör támogatása évfordulóra</t>
  </si>
  <si>
    <t xml:space="preserve">    Répcelaki SE támogatására</t>
  </si>
  <si>
    <t xml:space="preserve">   Sportcsarnok működésére támogatás</t>
  </si>
  <si>
    <t xml:space="preserve">    Horgász Egyesület támogatására</t>
  </si>
  <si>
    <t xml:space="preserve">    Nyitott Tér Kulturális Egyesület támogatására</t>
  </si>
  <si>
    <t xml:space="preserve">    Répcelakért  Közhasznú Egyesület támogatására</t>
  </si>
  <si>
    <t xml:space="preserve">    Eszterlánc Alapítvány támogatására</t>
  </si>
  <si>
    <t xml:space="preserve">    Egészséges Gyermekeinkért Alapítvány támogatása</t>
  </si>
  <si>
    <t xml:space="preserve">    Répcelaki Rakurai Karate Egyesület támogatása</t>
  </si>
  <si>
    <t xml:space="preserve">    Rába-Műgát és Térsége Egyesület támogatása</t>
  </si>
  <si>
    <t xml:space="preserve">      Egyesületi  Program Alap </t>
  </si>
  <si>
    <t>Non profit szerv. Tám. összesen:</t>
  </si>
  <si>
    <t>Egyházak működési támogatása</t>
  </si>
  <si>
    <t xml:space="preserve">    Szent István Király Pl.tám. Nyári táborra</t>
  </si>
  <si>
    <t xml:space="preserve">    Evang.Egyházk. Tám. Nyári angoltáborra</t>
  </si>
  <si>
    <t>Egyházak műk.tám.összesen:</t>
  </si>
  <si>
    <t>ÖNKORM .TÁMOG.ÁH.kívül MŰKÖDÉSI CÉLRA ÖSSZESEN:</t>
  </si>
  <si>
    <t>Társulások és költségvetési szerveik részére</t>
  </si>
  <si>
    <t>Gazdasági Társaságnak</t>
  </si>
  <si>
    <t>Répcelaki Városüzemeltetési KFT-nek eszközbeszerzésre</t>
  </si>
  <si>
    <t>Radó Ház terasz pályázat önerő átadása</t>
  </si>
  <si>
    <t>Egyházi jogi személyek részére</t>
  </si>
  <si>
    <t>Evangélikus Egyház felhalmozási célú támogatása</t>
  </si>
  <si>
    <t>Szent István Király Plébánia felhalmozási célú támogatása</t>
  </si>
  <si>
    <t>Szent István Király Plébánia Vál.ciklus támog.</t>
  </si>
  <si>
    <t>Evangélikus Egyh.tám. Vál. Ciklus felh. Célra</t>
  </si>
  <si>
    <t xml:space="preserve">Egyéb civil szervezetek részére </t>
  </si>
  <si>
    <t>Vas Megyei Mentésügyi Alapítvány támogatása eszközbeszerzésre</t>
  </si>
  <si>
    <t>Répcelaki SE támogatása TAO önrész rekortán pálya</t>
  </si>
  <si>
    <t xml:space="preserve">Répcelaki SE tám.Piacnál WC és mosdó kialakítására TAO önerő </t>
  </si>
  <si>
    <t xml:space="preserve">Háztartások részére </t>
  </si>
  <si>
    <t>Lakásszerzési támogatás vissza nem térítendő része</t>
  </si>
  <si>
    <t>Lakásszerzési támogatás kölcsön összege</t>
  </si>
  <si>
    <t>Egyéb felhalmozási célú kiadások  összesen</t>
  </si>
  <si>
    <t>Önkéntes Tűzoltó Egyesület pályázati önerő</t>
  </si>
  <si>
    <t xml:space="preserve">    Répcelak Város Önkorm. Járóbeteg ellátás támogatása</t>
  </si>
  <si>
    <t>Nick Község Önkormányzata 2020. évi költségvetése</t>
  </si>
  <si>
    <t>2018. évi tény (teljesítés)</t>
  </si>
  <si>
    <t>2019. évi várható (teljesítés)</t>
  </si>
  <si>
    <t>2020. évi eredeti ei.</t>
  </si>
  <si>
    <t xml:space="preserve">Államháztartáson belüli megelőlegezések </t>
  </si>
  <si>
    <t>Biztosító által fizetett kártérítés</t>
  </si>
  <si>
    <t>B411</t>
  </si>
  <si>
    <t>2020. évi tervezete</t>
  </si>
  <si>
    <t xml:space="preserve">    Sárvár Térsége Többc. Kist. Társulás orvosi ügyeletre</t>
  </si>
  <si>
    <t>Önkormányzat 2020. évi költségvetése,   gördülő kiadások 2020-2023. évekig</t>
  </si>
  <si>
    <t>2023.</t>
  </si>
  <si>
    <t>Önkormányzat 2020. évi költségvetése, gördülő bevételek 2020-2023. évekre</t>
  </si>
  <si>
    <t>Nick Község Önkormányzatának előirányzat felhasználási ütemterve 2020. évre</t>
  </si>
  <si>
    <t>Fizetési kötelezettségek</t>
  </si>
  <si>
    <t>2020. évi előirányzat</t>
  </si>
  <si>
    <t>2021. évi előirányzat</t>
  </si>
  <si>
    <t>2022. évi előirányzat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</si>
  <si>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</si>
  <si>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</si>
  <si>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</si>
  <si>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</si>
  <si>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</si>
  <si>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</si>
  <si>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</si>
  <si>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ÖSSZESEN:</t>
  </si>
  <si>
    <t>Saját bevételek</t>
  </si>
  <si>
    <t>saját bevételek 2020.</t>
  </si>
  <si>
    <t>saját bevételek 2021.</t>
  </si>
  <si>
    <t>saját bevételek 2022.</t>
  </si>
  <si>
    <t>353/2011. (XII. 30.) Korm. Rendelet értelmében az önkormányzat saját bevételének minősül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</si>
  <si>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</si>
  <si>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</si>
  <si>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</si>
  <si>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</si>
  <si>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</si>
  <si>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</si>
  <si>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B6-B7</t>
  </si>
  <si>
    <r>
      <t>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</si>
  <si>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Gst.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</si>
  <si>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Gst. 3. § (1) bekezdése szerinti adósságot keletkeztető ügyleteiből eredő fizetési kötelezettségeinek</t>
    </r>
  </si>
  <si>
    <t>a költségvetési évet követő három évre várható összegét.</t>
  </si>
  <si>
    <t>Középtávú tervezés - Nick Község Önkormányzat 2020. évi költségvetése</t>
  </si>
  <si>
    <t>2023. évi előirányzat</t>
  </si>
  <si>
    <t>saját bevételek 2023.</t>
  </si>
  <si>
    <t>,</t>
  </si>
  <si>
    <t>c.) Felhalmozási célra átadott pénzeszközök</t>
  </si>
  <si>
    <t>Önkéntes Tűzoltó Egyesület visszatérítendő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</si>
</sst>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##########"/>
    <numFmt numFmtId="165" formatCode="0__"/>
    <numFmt numFmtId="166" formatCode="[$-40E]yyyy/\ mmmm;@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9"/>
      <name val="Bookman Old Style"/>
      <family val="1"/>
    </font>
    <font>
      <i/>
      <sz val="11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Cambria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i/>
      <u val="single"/>
      <sz val="10"/>
      <color indexed="8"/>
      <name val="Cambria"/>
      <family val="1"/>
    </font>
    <font>
      <sz val="10"/>
      <name val="Calibri"/>
      <family val="2"/>
    </font>
    <font>
      <b/>
      <u val="single"/>
      <sz val="11"/>
      <color indexed="8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i/>
      <u val="single"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color indexed="8"/>
      <name val="Cambria"/>
      <family val="1"/>
    </font>
    <font>
      <b/>
      <sz val="11"/>
      <color indexed="8"/>
      <name val="Calibri"/>
      <family val="2"/>
    </font>
    <font>
      <i/>
      <u val="single"/>
      <sz val="10"/>
      <name val="Georgia"/>
      <family val="1"/>
    </font>
    <font>
      <i/>
      <u val="single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Georgia"/>
      <family val="1"/>
    </font>
    <font>
      <sz val="8"/>
      <name val="Georgia"/>
      <family val="1"/>
    </font>
    <font>
      <b/>
      <sz val="11"/>
      <color indexed="8"/>
      <name val="Cambria"/>
      <family val="1"/>
    </font>
    <font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40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name val="Georgia"/>
      <family val="1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5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3" fontId="0" fillId="0" borderId="1" xfId="0" applyNumberFormat="1" applyBorder="1"/>
    <xf numFmtId="3" fontId="9" fillId="0" borderId="1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/>
    <xf numFmtId="0" fontId="0" fillId="0" borderId="1" xfId="0" applyBorder="1"/>
    <xf numFmtId="0" fontId="9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1" fillId="5" borderId="1" xfId="0" applyFont="1" applyFill="1" applyBorder="1"/>
    <xf numFmtId="164" fontId="3" fillId="5" borderId="1" xfId="0" applyNumberFormat="1" applyFont="1" applyFill="1" applyBorder="1" applyAlignment="1">
      <alignment vertical="center"/>
    </xf>
    <xf numFmtId="3" fontId="3" fillId="5" borderId="1" xfId="0" applyNumberFormat="1" applyFont="1" applyFill="1" applyBorder="1"/>
    <xf numFmtId="0" fontId="3" fillId="5" borderId="1" xfId="0" applyFont="1" applyFill="1" applyBorder="1"/>
    <xf numFmtId="165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164" fontId="12" fillId="3" borderId="1" xfId="0" applyNumberFormat="1" applyFont="1" applyFill="1" applyBorder="1" applyAlignment="1">
      <alignment vertical="center"/>
    </xf>
    <xf numFmtId="3" fontId="10" fillId="6" borderId="1" xfId="0" applyNumberFormat="1" applyFont="1" applyFill="1" applyBorder="1"/>
    <xf numFmtId="0" fontId="10" fillId="6" borderId="1" xfId="0" applyFont="1" applyFill="1" applyBorder="1"/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2" fillId="0" borderId="1" xfId="0" applyFont="1" applyBorder="1"/>
    <xf numFmtId="0" fontId="1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12" fillId="7" borderId="2" xfId="0" applyFont="1" applyFill="1" applyBorder="1"/>
    <xf numFmtId="0" fontId="15" fillId="7" borderId="2" xfId="0" applyFont="1" applyFill="1" applyBorder="1"/>
    <xf numFmtId="3" fontId="3" fillId="8" borderId="1" xfId="0" applyNumberFormat="1" applyFont="1" applyFill="1" applyBorder="1"/>
    <xf numFmtId="0" fontId="3" fillId="8" borderId="2" xfId="0" applyFont="1" applyFill="1" applyBorder="1"/>
    <xf numFmtId="0" fontId="12" fillId="2" borderId="0" xfId="0" applyFont="1" applyFill="1"/>
    <xf numFmtId="0" fontId="15" fillId="2" borderId="0" xfId="0" applyFont="1" applyFill="1"/>
    <xf numFmtId="0" fontId="3" fillId="5" borderId="1" xfId="0" applyFont="1" applyFill="1" applyBorder="1" applyAlignment="1">
      <alignment horizontal="left" vertical="center"/>
    </xf>
    <xf numFmtId="3" fontId="2" fillId="5" borderId="1" xfId="0" applyNumberFormat="1" applyFont="1" applyFill="1" applyBorder="1"/>
    <xf numFmtId="0" fontId="2" fillId="5" borderId="1" xfId="0" applyFont="1" applyFill="1" applyBorder="1"/>
    <xf numFmtId="0" fontId="14" fillId="3" borderId="1" xfId="0" applyFont="1" applyFill="1" applyBorder="1" applyAlignment="1">
      <alignment horizontal="left" vertical="center" wrapText="1"/>
    </xf>
    <xf numFmtId="3" fontId="16" fillId="6" borderId="1" xfId="0" applyNumberFormat="1" applyFont="1" applyFill="1" applyBorder="1"/>
    <xf numFmtId="0" fontId="16" fillId="6" borderId="1" xfId="0" applyFont="1" applyFill="1" applyBorder="1"/>
    <xf numFmtId="0" fontId="12" fillId="9" borderId="1" xfId="0" applyFont="1" applyFill="1" applyBorder="1"/>
    <xf numFmtId="0" fontId="12" fillId="9" borderId="1" xfId="0" applyFont="1" applyFill="1" applyBorder="1" applyAlignment="1">
      <alignment horizontal="left" vertical="center"/>
    </xf>
    <xf numFmtId="3" fontId="2" fillId="9" borderId="1" xfId="0" applyNumberFormat="1" applyFont="1" applyFill="1" applyBorder="1"/>
    <xf numFmtId="0" fontId="2" fillId="2" borderId="1" xfId="0" applyFont="1" applyFill="1" applyBorder="1"/>
    <xf numFmtId="3" fontId="0" fillId="2" borderId="1" xfId="0" applyNumberFormat="1" applyFill="1" applyBorder="1"/>
    <xf numFmtId="0" fontId="0" fillId="2" borderId="1" xfId="0" applyFill="1" applyBorder="1"/>
    <xf numFmtId="3" fontId="2" fillId="3" borderId="1" xfId="0" applyNumberFormat="1" applyFont="1" applyFill="1" applyBorder="1"/>
    <xf numFmtId="0" fontId="12" fillId="7" borderId="1" xfId="0" applyFont="1" applyFill="1" applyBorder="1"/>
    <xf numFmtId="0" fontId="15" fillId="7" borderId="1" xfId="0" applyFont="1" applyFill="1" applyBorder="1"/>
    <xf numFmtId="3" fontId="2" fillId="8" borderId="1" xfId="0" applyNumberFormat="1" applyFont="1" applyFill="1" applyBorder="1"/>
    <xf numFmtId="0" fontId="9" fillId="0" borderId="0" xfId="0" applyFont="1"/>
    <xf numFmtId="0" fontId="2" fillId="0" borderId="0" xfId="0" applyFont="1"/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166" fontId="9" fillId="10" borderId="1" xfId="0" applyNumberFormat="1" applyFont="1" applyFill="1" applyBorder="1"/>
    <xf numFmtId="166" fontId="3" fillId="10" borderId="1" xfId="0" applyNumberFormat="1" applyFont="1" applyFill="1" applyBorder="1"/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1" fontId="9" fillId="0" borderId="1" xfId="0" applyNumberFormat="1" applyFont="1" applyBorder="1"/>
    <xf numFmtId="1" fontId="3" fillId="0" borderId="1" xfId="0" applyNumberFormat="1" applyFont="1" applyBorder="1"/>
    <xf numFmtId="0" fontId="8" fillId="4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/>
    <xf numFmtId="0" fontId="20" fillId="0" borderId="1" xfId="0" applyFont="1" applyBorder="1"/>
    <xf numFmtId="3" fontId="19" fillId="0" borderId="1" xfId="0" applyNumberFormat="1" applyFont="1" applyBorder="1"/>
    <xf numFmtId="0" fontId="11" fillId="11" borderId="1" xfId="0" applyFont="1" applyFill="1" applyBorder="1"/>
    <xf numFmtId="0" fontId="11" fillId="12" borderId="1" xfId="0" applyFont="1" applyFill="1" applyBorder="1"/>
    <xf numFmtId="0" fontId="12" fillId="6" borderId="1" xfId="0" applyFont="1" applyFill="1" applyBorder="1" applyAlignment="1">
      <alignment horizontal="left" vertical="center"/>
    </xf>
    <xf numFmtId="164" fontId="12" fillId="6" borderId="1" xfId="0" applyNumberFormat="1" applyFont="1" applyFill="1" applyBorder="1" applyAlignment="1">
      <alignment vertical="center"/>
    </xf>
    <xf numFmtId="0" fontId="12" fillId="0" borderId="1" xfId="0" applyFont="1" applyBorder="1"/>
    <xf numFmtId="0" fontId="7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wrapText="1"/>
    </xf>
    <xf numFmtId="0" fontId="12" fillId="13" borderId="1" xfId="0" applyFont="1" applyFill="1" applyBorder="1"/>
    <xf numFmtId="0" fontId="15" fillId="13" borderId="1" xfId="0" applyFont="1" applyFill="1" applyBorder="1"/>
    <xf numFmtId="0" fontId="6" fillId="0" borderId="1" xfId="0" applyFont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0" fontId="12" fillId="14" borderId="1" xfId="0" applyFont="1" applyFill="1" applyBorder="1"/>
    <xf numFmtId="0" fontId="12" fillId="14" borderId="1" xfId="0" applyFont="1" applyFill="1" applyBorder="1" applyAlignment="1">
      <alignment horizontal="left" vertical="center"/>
    </xf>
    <xf numFmtId="0" fontId="21" fillId="0" borderId="1" xfId="0" applyFont="1" applyBorder="1"/>
    <xf numFmtId="0" fontId="10" fillId="0" borderId="1" xfId="0" applyFont="1" applyBorder="1"/>
    <xf numFmtId="0" fontId="22" fillId="0" borderId="1" xfId="0" applyFont="1" applyBorder="1"/>
    <xf numFmtId="0" fontId="14" fillId="15" borderId="1" xfId="0" applyFont="1" applyFill="1" applyBorder="1" applyAlignment="1">
      <alignment horizontal="left" vertical="center"/>
    </xf>
    <xf numFmtId="0" fontId="12" fillId="15" borderId="1" xfId="0" applyFont="1" applyFill="1" applyBorder="1" applyAlignment="1">
      <alignment horizontal="left" vertical="center" wrapText="1"/>
    </xf>
    <xf numFmtId="0" fontId="9" fillId="2" borderId="0" xfId="0" applyFont="1" applyFill="1"/>
    <xf numFmtId="0" fontId="5" fillId="0" borderId="0" xfId="0" applyFont="1"/>
    <xf numFmtId="0" fontId="8" fillId="0" borderId="1" xfId="0" applyFont="1" applyBorder="1" applyAlignment="1">
      <alignment horizontal="center" wrapText="1"/>
    </xf>
    <xf numFmtId="3" fontId="23" fillId="0" borderId="1" xfId="0" applyNumberFormat="1" applyFont="1" applyBorder="1"/>
    <xf numFmtId="0" fontId="23" fillId="0" borderId="1" xfId="0" applyFont="1" applyBorder="1"/>
    <xf numFmtId="3" fontId="24" fillId="0" borderId="1" xfId="0" applyNumberFormat="1" applyFont="1" applyBorder="1"/>
    <xf numFmtId="3" fontId="25" fillId="0" borderId="1" xfId="0" applyNumberFormat="1" applyFont="1" applyBorder="1"/>
    <xf numFmtId="0" fontId="3" fillId="2" borderId="1" xfId="0" applyFont="1" applyFill="1" applyBorder="1"/>
    <xf numFmtId="0" fontId="12" fillId="15" borderId="1" xfId="0" applyFont="1" applyFill="1" applyBorder="1" applyAlignment="1">
      <alignment horizontal="left" vertical="center"/>
    </xf>
    <xf numFmtId="164" fontId="12" fillId="15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12" fillId="16" borderId="1" xfId="0" applyFont="1" applyFill="1" applyBorder="1" applyAlignment="1">
      <alignment horizontal="left" vertical="center"/>
    </xf>
    <xf numFmtId="0" fontId="12" fillId="16" borderId="1" xfId="0" applyFont="1" applyFill="1" applyBorder="1"/>
    <xf numFmtId="0" fontId="14" fillId="15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/>
    </xf>
    <xf numFmtId="0" fontId="0" fillId="0" borderId="3" xfId="0" applyBorder="1"/>
    <xf numFmtId="3" fontId="27" fillId="0" borderId="1" xfId="0" applyNumberFormat="1" applyFont="1" applyBorder="1"/>
    <xf numFmtId="0" fontId="27" fillId="0" borderId="1" xfId="0" applyFont="1" applyBorder="1"/>
    <xf numFmtId="0" fontId="29" fillId="0" borderId="0" xfId="0" applyFont="1"/>
    <xf numFmtId="0" fontId="29" fillId="0" borderId="0" xfId="0" applyFont="1" applyAlignment="1">
      <alignment horizontal="right"/>
    </xf>
    <xf numFmtId="0" fontId="30" fillId="0" borderId="0" xfId="0" applyFont="1"/>
    <xf numFmtId="0" fontId="33" fillId="0" borderId="0" xfId="0" applyFont="1"/>
    <xf numFmtId="0" fontId="34" fillId="0" borderId="4" xfId="0" applyFont="1" applyBorder="1"/>
    <xf numFmtId="0" fontId="34" fillId="0" borderId="5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7" xfId="0" applyFont="1" applyBorder="1"/>
    <xf numFmtId="0" fontId="32" fillId="0" borderId="3" xfId="0" applyFont="1" applyBorder="1"/>
    <xf numFmtId="0" fontId="32" fillId="0" borderId="8" xfId="0" applyFont="1" applyBorder="1"/>
    <xf numFmtId="0" fontId="32" fillId="0" borderId="9" xfId="0" applyFont="1" applyBorder="1" applyAlignment="1">
      <alignment horizontal="center"/>
    </xf>
    <xf numFmtId="0" fontId="35" fillId="0" borderId="0" xfId="0" applyFont="1"/>
    <xf numFmtId="0" fontId="36" fillId="0" borderId="0" xfId="0" applyFont="1"/>
    <xf numFmtId="0" fontId="29" fillId="0" borderId="1" xfId="0" applyFont="1" applyBorder="1" applyAlignment="1">
      <alignment horizontal="right"/>
    </xf>
    <xf numFmtId="0" fontId="29" fillId="0" borderId="1" xfId="0" applyFont="1" applyBorder="1"/>
    <xf numFmtId="0" fontId="29" fillId="0" borderId="5" xfId="0" applyFont="1" applyBorder="1" applyAlignment="1">
      <alignment horizontal="right"/>
    </xf>
    <xf numFmtId="0" fontId="37" fillId="0" borderId="5" xfId="0" applyFont="1" applyBorder="1"/>
    <xf numFmtId="0" fontId="29" fillId="0" borderId="10" xfId="0" applyFont="1" applyBorder="1" applyAlignment="1">
      <alignment horizontal="right"/>
    </xf>
    <xf numFmtId="0" fontId="34" fillId="6" borderId="11" xfId="0" applyFont="1" applyFill="1" applyBorder="1"/>
    <xf numFmtId="0" fontId="32" fillId="6" borderId="2" xfId="0" applyFont="1" applyFill="1" applyBorder="1"/>
    <xf numFmtId="0" fontId="34" fillId="0" borderId="0" xfId="0" applyFont="1"/>
    <xf numFmtId="0" fontId="32" fillId="0" borderId="0" xfId="0" applyFont="1"/>
    <xf numFmtId="0" fontId="32" fillId="0" borderId="0" xfId="0" applyFont="1" applyAlignment="1">
      <alignment horizontal="right"/>
    </xf>
    <xf numFmtId="0" fontId="38" fillId="0" borderId="0" xfId="0" applyFont="1"/>
    <xf numFmtId="0" fontId="34" fillId="0" borderId="1" xfId="0" applyFont="1" applyBorder="1"/>
    <xf numFmtId="0" fontId="32" fillId="0" borderId="1" xfId="0" applyFont="1" applyBorder="1"/>
    <xf numFmtId="0" fontId="32" fillId="0" borderId="1" xfId="0" applyFont="1" applyBorder="1" applyAlignment="1">
      <alignment horizontal="right"/>
    </xf>
    <xf numFmtId="0" fontId="29" fillId="2" borderId="1" xfId="0" applyFont="1" applyFill="1" applyBorder="1"/>
    <xf numFmtId="0" fontId="34" fillId="0" borderId="11" xfId="0" applyFont="1" applyBorder="1"/>
    <xf numFmtId="0" fontId="32" fillId="0" borderId="12" xfId="0" applyFont="1" applyBorder="1"/>
    <xf numFmtId="0" fontId="32" fillId="0" borderId="2" xfId="0" applyFont="1" applyBorder="1"/>
    <xf numFmtId="0" fontId="32" fillId="2" borderId="2" xfId="0" applyFont="1" applyFill="1" applyBorder="1"/>
    <xf numFmtId="0" fontId="29" fillId="0" borderId="8" xfId="0" applyFont="1" applyBorder="1"/>
    <xf numFmtId="0" fontId="37" fillId="0" borderId="1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41" fillId="0" borderId="0" xfId="0" applyFont="1"/>
    <xf numFmtId="0" fontId="33" fillId="0" borderId="0" xfId="0" applyFont="1" applyAlignment="1">
      <alignment horizontal="center"/>
    </xf>
    <xf numFmtId="0" fontId="42" fillId="0" borderId="0" xfId="0" applyFont="1"/>
    <xf numFmtId="0" fontId="30" fillId="0" borderId="0" xfId="0" applyFont="1" applyAlignment="1">
      <alignment horizontal="right"/>
    </xf>
    <xf numFmtId="0" fontId="43" fillId="0" borderId="0" xfId="0" applyFont="1"/>
    <xf numFmtId="0" fontId="29" fillId="0" borderId="3" xfId="0" applyFont="1" applyBorder="1" applyAlignment="1">
      <alignment horizontal="right"/>
    </xf>
    <xf numFmtId="0" fontId="44" fillId="0" borderId="0" xfId="0" applyFont="1"/>
    <xf numFmtId="0" fontId="29" fillId="0" borderId="5" xfId="0" applyFont="1" applyBorder="1"/>
    <xf numFmtId="0" fontId="34" fillId="0" borderId="13" xfId="0" applyFont="1" applyBorder="1"/>
    <xf numFmtId="0" fontId="46" fillId="0" borderId="0" xfId="0" applyFont="1" applyAlignment="1">
      <alignment horizontal="right"/>
    </xf>
    <xf numFmtId="0" fontId="34" fillId="0" borderId="14" xfId="0" applyFont="1" applyBorder="1"/>
    <xf numFmtId="0" fontId="47" fillId="0" borderId="0" xfId="0" applyFont="1"/>
    <xf numFmtId="0" fontId="48" fillId="6" borderId="13" xfId="0" applyFont="1" applyFill="1" applyBorder="1" applyAlignment="1">
      <alignment vertical="center" wrapText="1"/>
    </xf>
    <xf numFmtId="0" fontId="32" fillId="6" borderId="13" xfId="0" applyFont="1" applyFill="1" applyBorder="1"/>
    <xf numFmtId="0" fontId="49" fillId="6" borderId="13" xfId="0" applyFont="1" applyFill="1" applyBorder="1" applyAlignment="1">
      <alignment horizontal="right"/>
    </xf>
    <xf numFmtId="0" fontId="50" fillId="0" borderId="0" xfId="20" applyFont="1">
      <alignment/>
      <protection/>
    </xf>
    <xf numFmtId="0" fontId="51" fillId="0" borderId="0" xfId="20" applyFont="1">
      <alignment/>
      <protection/>
    </xf>
    <xf numFmtId="0" fontId="29" fillId="0" borderId="0" xfId="0" applyFont="1" applyAlignment="1">
      <alignment horizontal="left"/>
    </xf>
    <xf numFmtId="0" fontId="52" fillId="0" borderId="1" xfId="20" applyFont="1" applyBorder="1">
      <alignment/>
      <protection/>
    </xf>
    <xf numFmtId="0" fontId="53" fillId="0" borderId="0" xfId="20" applyFont="1">
      <alignment/>
      <protection/>
    </xf>
    <xf numFmtId="0" fontId="54" fillId="0" borderId="0" xfId="20" applyFont="1" applyAlignment="1">
      <alignment horizontal="left"/>
      <protection/>
    </xf>
    <xf numFmtId="0" fontId="50" fillId="0" borderId="0" xfId="20" applyFont="1" applyAlignment="1">
      <alignment horizontal="left"/>
      <protection/>
    </xf>
    <xf numFmtId="0" fontId="54" fillId="0" borderId="0" xfId="20" applyFont="1">
      <alignment/>
      <protection/>
    </xf>
    <xf numFmtId="0" fontId="52" fillId="0" borderId="5" xfId="20" applyFont="1" applyBorder="1">
      <alignment/>
      <protection/>
    </xf>
    <xf numFmtId="0" fontId="55" fillId="0" borderId="0" xfId="20" applyFont="1" applyAlignment="1">
      <alignment horizontal="left"/>
      <protection/>
    </xf>
    <xf numFmtId="0" fontId="56" fillId="6" borderId="11" xfId="0" applyFont="1" applyFill="1" applyBorder="1"/>
    <xf numFmtId="0" fontId="49" fillId="6" borderId="11" xfId="0" applyFont="1" applyFill="1" applyBorder="1"/>
    <xf numFmtId="0" fontId="49" fillId="6" borderId="2" xfId="0" applyFont="1" applyFill="1" applyBorder="1"/>
    <xf numFmtId="0" fontId="33" fillId="0" borderId="0" xfId="0" applyFont="1" applyBorder="1"/>
    <xf numFmtId="0" fontId="32" fillId="0" borderId="15" xfId="0" applyFont="1" applyBorder="1" applyAlignment="1">
      <alignment horizontal="center"/>
    </xf>
    <xf numFmtId="0" fontId="30" fillId="0" borderId="0" xfId="0" applyFont="1" applyBorder="1"/>
    <xf numFmtId="3" fontId="37" fillId="0" borderId="5" xfId="0" applyNumberFormat="1" applyFont="1" applyBorder="1"/>
    <xf numFmtId="0" fontId="29" fillId="0" borderId="3" xfId="0" applyFont="1" applyBorder="1"/>
    <xf numFmtId="0" fontId="29" fillId="0" borderId="6" xfId="0" applyFont="1" applyBorder="1"/>
    <xf numFmtId="0" fontId="32" fillId="0" borderId="16" xfId="0" applyFont="1" applyBorder="1"/>
    <xf numFmtId="0" fontId="29" fillId="0" borderId="0" xfId="0" applyFont="1" applyBorder="1"/>
    <xf numFmtId="0" fontId="37" fillId="0" borderId="0" xfId="0" applyFont="1" applyBorder="1"/>
    <xf numFmtId="0" fontId="37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45" fillId="0" borderId="0" xfId="0" applyFont="1" applyBorder="1"/>
    <xf numFmtId="3" fontId="13" fillId="0" borderId="1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/>
    <xf numFmtId="0" fontId="1" fillId="0" borderId="1" xfId="0" applyFont="1" applyBorder="1" applyAlignment="1">
      <alignment horizontal="right" vertical="center"/>
    </xf>
    <xf numFmtId="0" fontId="3" fillId="13" borderId="1" xfId="0" applyFont="1" applyFill="1" applyBorder="1"/>
    <xf numFmtId="0" fontId="57" fillId="0" borderId="0" xfId="0" applyFont="1"/>
    <xf numFmtId="0" fontId="8" fillId="0" borderId="1" xfId="0" applyFont="1" applyBorder="1" applyAlignment="1">
      <alignment wrapText="1"/>
    </xf>
    <xf numFmtId="0" fontId="59" fillId="0" borderId="1" xfId="0" applyFont="1" applyBorder="1" applyAlignment="1">
      <alignment horizontal="justify" vertical="center"/>
    </xf>
    <xf numFmtId="0" fontId="61" fillId="0" borderId="1" xfId="0" applyFont="1" applyBorder="1" applyAlignment="1">
      <alignment horizontal="left" vertical="center" wrapText="1"/>
    </xf>
    <xf numFmtId="0" fontId="10" fillId="17" borderId="1" xfId="0" applyFont="1" applyFill="1" applyBorder="1" applyAlignment="1">
      <alignment vertical="center"/>
    </xf>
    <xf numFmtId="0" fontId="3" fillId="17" borderId="1" xfId="0" applyFont="1" applyFill="1" applyBorder="1" applyAlignment="1">
      <alignment horizontal="center" vertical="center" wrapText="1"/>
    </xf>
    <xf numFmtId="0" fontId="0" fillId="17" borderId="1" xfId="0" applyFill="1" applyBorder="1"/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justify" vertical="center"/>
    </xf>
    <xf numFmtId="0" fontId="59" fillId="0" borderId="0" xfId="0" applyFont="1" applyFill="1" applyAlignment="1">
      <alignment horizontal="justify" vertical="center"/>
    </xf>
    <xf numFmtId="0" fontId="60" fillId="0" borderId="0" xfId="0" applyFont="1" applyFill="1" applyAlignment="1">
      <alignment horizontal="justify" vertical="center"/>
    </xf>
    <xf numFmtId="0" fontId="0" fillId="0" borderId="0" xfId="0" applyFill="1"/>
    <xf numFmtId="3" fontId="52" fillId="0" borderId="5" xfId="20" applyNumberFormat="1" applyFont="1" applyBorder="1">
      <alignment/>
      <protection/>
    </xf>
    <xf numFmtId="0" fontId="65" fillId="0" borderId="8" xfId="20" applyFont="1" applyBorder="1">
      <alignment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58" fillId="0" borderId="8" xfId="0" applyFont="1" applyBorder="1" applyAlignment="1">
      <alignment horizontal="center" wrapText="1"/>
    </xf>
    <xf numFmtId="0" fontId="62" fillId="0" borderId="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wrapText="1"/>
    </xf>
    <xf numFmtId="0" fontId="63" fillId="0" borderId="8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7168E-5B51-4FAF-B305-618A6E7E0C2D}">
  <dimension ref="A2:E165"/>
  <sheetViews>
    <sheetView workbookViewId="0" topLeftCell="A118">
      <selection activeCell="N101" sqref="N101"/>
    </sheetView>
  </sheetViews>
  <sheetFormatPr defaultColWidth="9.140625" defaultRowHeight="15"/>
  <cols>
    <col min="1" max="1" width="64.421875" style="0" customWidth="1"/>
    <col min="2" max="2" width="8.140625" style="0" customWidth="1"/>
    <col min="3" max="3" width="13.8515625" style="0" customWidth="1"/>
    <col min="4" max="4" width="12.140625" style="0" customWidth="1"/>
    <col min="5" max="5" width="13.421875" style="0" customWidth="1"/>
    <col min="257" max="257" width="101.28125" style="0" customWidth="1"/>
    <col min="259" max="259" width="13.8515625" style="0" customWidth="1"/>
    <col min="260" max="260" width="12.140625" style="0" customWidth="1"/>
    <col min="261" max="261" width="13.421875" style="0" customWidth="1"/>
    <col min="513" max="513" width="101.28125" style="0" customWidth="1"/>
    <col min="515" max="515" width="13.8515625" style="0" customWidth="1"/>
    <col min="516" max="516" width="12.140625" style="0" customWidth="1"/>
    <col min="517" max="517" width="13.421875" style="0" customWidth="1"/>
    <col min="769" max="769" width="101.28125" style="0" customWidth="1"/>
    <col min="771" max="771" width="13.8515625" style="0" customWidth="1"/>
    <col min="772" max="772" width="12.140625" style="0" customWidth="1"/>
    <col min="773" max="773" width="13.421875" style="0" customWidth="1"/>
    <col min="1025" max="1025" width="101.28125" style="0" customWidth="1"/>
    <col min="1027" max="1027" width="13.8515625" style="0" customWidth="1"/>
    <col min="1028" max="1028" width="12.140625" style="0" customWidth="1"/>
    <col min="1029" max="1029" width="13.421875" style="0" customWidth="1"/>
    <col min="1281" max="1281" width="101.28125" style="0" customWidth="1"/>
    <col min="1283" max="1283" width="13.8515625" style="0" customWidth="1"/>
    <col min="1284" max="1284" width="12.140625" style="0" customWidth="1"/>
    <col min="1285" max="1285" width="13.421875" style="0" customWidth="1"/>
    <col min="1537" max="1537" width="101.28125" style="0" customWidth="1"/>
    <col min="1539" max="1539" width="13.8515625" style="0" customWidth="1"/>
    <col min="1540" max="1540" width="12.140625" style="0" customWidth="1"/>
    <col min="1541" max="1541" width="13.421875" style="0" customWidth="1"/>
    <col min="1793" max="1793" width="101.28125" style="0" customWidth="1"/>
    <col min="1795" max="1795" width="13.8515625" style="0" customWidth="1"/>
    <col min="1796" max="1796" width="12.140625" style="0" customWidth="1"/>
    <col min="1797" max="1797" width="13.421875" style="0" customWidth="1"/>
    <col min="2049" max="2049" width="101.28125" style="0" customWidth="1"/>
    <col min="2051" max="2051" width="13.8515625" style="0" customWidth="1"/>
    <col min="2052" max="2052" width="12.140625" style="0" customWidth="1"/>
    <col min="2053" max="2053" width="13.421875" style="0" customWidth="1"/>
    <col min="2305" max="2305" width="101.28125" style="0" customWidth="1"/>
    <col min="2307" max="2307" width="13.8515625" style="0" customWidth="1"/>
    <col min="2308" max="2308" width="12.140625" style="0" customWidth="1"/>
    <col min="2309" max="2309" width="13.421875" style="0" customWidth="1"/>
    <col min="2561" max="2561" width="101.28125" style="0" customWidth="1"/>
    <col min="2563" max="2563" width="13.8515625" style="0" customWidth="1"/>
    <col min="2564" max="2564" width="12.140625" style="0" customWidth="1"/>
    <col min="2565" max="2565" width="13.421875" style="0" customWidth="1"/>
    <col min="2817" max="2817" width="101.28125" style="0" customWidth="1"/>
    <col min="2819" max="2819" width="13.8515625" style="0" customWidth="1"/>
    <col min="2820" max="2820" width="12.140625" style="0" customWidth="1"/>
    <col min="2821" max="2821" width="13.421875" style="0" customWidth="1"/>
    <col min="3073" max="3073" width="101.28125" style="0" customWidth="1"/>
    <col min="3075" max="3075" width="13.8515625" style="0" customWidth="1"/>
    <col min="3076" max="3076" width="12.140625" style="0" customWidth="1"/>
    <col min="3077" max="3077" width="13.421875" style="0" customWidth="1"/>
    <col min="3329" max="3329" width="101.28125" style="0" customWidth="1"/>
    <col min="3331" max="3331" width="13.8515625" style="0" customWidth="1"/>
    <col min="3332" max="3332" width="12.140625" style="0" customWidth="1"/>
    <col min="3333" max="3333" width="13.421875" style="0" customWidth="1"/>
    <col min="3585" max="3585" width="101.28125" style="0" customWidth="1"/>
    <col min="3587" max="3587" width="13.8515625" style="0" customWidth="1"/>
    <col min="3588" max="3588" width="12.140625" style="0" customWidth="1"/>
    <col min="3589" max="3589" width="13.421875" style="0" customWidth="1"/>
    <col min="3841" max="3841" width="101.28125" style="0" customWidth="1"/>
    <col min="3843" max="3843" width="13.8515625" style="0" customWidth="1"/>
    <col min="3844" max="3844" width="12.140625" style="0" customWidth="1"/>
    <col min="3845" max="3845" width="13.421875" style="0" customWidth="1"/>
    <col min="4097" max="4097" width="101.28125" style="0" customWidth="1"/>
    <col min="4099" max="4099" width="13.8515625" style="0" customWidth="1"/>
    <col min="4100" max="4100" width="12.140625" style="0" customWidth="1"/>
    <col min="4101" max="4101" width="13.421875" style="0" customWidth="1"/>
    <col min="4353" max="4353" width="101.28125" style="0" customWidth="1"/>
    <col min="4355" max="4355" width="13.8515625" style="0" customWidth="1"/>
    <col min="4356" max="4356" width="12.140625" style="0" customWidth="1"/>
    <col min="4357" max="4357" width="13.421875" style="0" customWidth="1"/>
    <col min="4609" max="4609" width="101.28125" style="0" customWidth="1"/>
    <col min="4611" max="4611" width="13.8515625" style="0" customWidth="1"/>
    <col min="4612" max="4612" width="12.140625" style="0" customWidth="1"/>
    <col min="4613" max="4613" width="13.421875" style="0" customWidth="1"/>
    <col min="4865" max="4865" width="101.28125" style="0" customWidth="1"/>
    <col min="4867" max="4867" width="13.8515625" style="0" customWidth="1"/>
    <col min="4868" max="4868" width="12.140625" style="0" customWidth="1"/>
    <col min="4869" max="4869" width="13.421875" style="0" customWidth="1"/>
    <col min="5121" max="5121" width="101.28125" style="0" customWidth="1"/>
    <col min="5123" max="5123" width="13.8515625" style="0" customWidth="1"/>
    <col min="5124" max="5124" width="12.140625" style="0" customWidth="1"/>
    <col min="5125" max="5125" width="13.421875" style="0" customWidth="1"/>
    <col min="5377" max="5377" width="101.28125" style="0" customWidth="1"/>
    <col min="5379" max="5379" width="13.8515625" style="0" customWidth="1"/>
    <col min="5380" max="5380" width="12.140625" style="0" customWidth="1"/>
    <col min="5381" max="5381" width="13.421875" style="0" customWidth="1"/>
    <col min="5633" max="5633" width="101.28125" style="0" customWidth="1"/>
    <col min="5635" max="5635" width="13.8515625" style="0" customWidth="1"/>
    <col min="5636" max="5636" width="12.140625" style="0" customWidth="1"/>
    <col min="5637" max="5637" width="13.421875" style="0" customWidth="1"/>
    <col min="5889" max="5889" width="101.28125" style="0" customWidth="1"/>
    <col min="5891" max="5891" width="13.8515625" style="0" customWidth="1"/>
    <col min="5892" max="5892" width="12.140625" style="0" customWidth="1"/>
    <col min="5893" max="5893" width="13.421875" style="0" customWidth="1"/>
    <col min="6145" max="6145" width="101.28125" style="0" customWidth="1"/>
    <col min="6147" max="6147" width="13.8515625" style="0" customWidth="1"/>
    <col min="6148" max="6148" width="12.140625" style="0" customWidth="1"/>
    <col min="6149" max="6149" width="13.421875" style="0" customWidth="1"/>
    <col min="6401" max="6401" width="101.28125" style="0" customWidth="1"/>
    <col min="6403" max="6403" width="13.8515625" style="0" customWidth="1"/>
    <col min="6404" max="6404" width="12.140625" style="0" customWidth="1"/>
    <col min="6405" max="6405" width="13.421875" style="0" customWidth="1"/>
    <col min="6657" max="6657" width="101.28125" style="0" customWidth="1"/>
    <col min="6659" max="6659" width="13.8515625" style="0" customWidth="1"/>
    <col min="6660" max="6660" width="12.140625" style="0" customWidth="1"/>
    <col min="6661" max="6661" width="13.421875" style="0" customWidth="1"/>
    <col min="6913" max="6913" width="101.28125" style="0" customWidth="1"/>
    <col min="6915" max="6915" width="13.8515625" style="0" customWidth="1"/>
    <col min="6916" max="6916" width="12.140625" style="0" customWidth="1"/>
    <col min="6917" max="6917" width="13.421875" style="0" customWidth="1"/>
    <col min="7169" max="7169" width="101.28125" style="0" customWidth="1"/>
    <col min="7171" max="7171" width="13.8515625" style="0" customWidth="1"/>
    <col min="7172" max="7172" width="12.140625" style="0" customWidth="1"/>
    <col min="7173" max="7173" width="13.421875" style="0" customWidth="1"/>
    <col min="7425" max="7425" width="101.28125" style="0" customWidth="1"/>
    <col min="7427" max="7427" width="13.8515625" style="0" customWidth="1"/>
    <col min="7428" max="7428" width="12.140625" style="0" customWidth="1"/>
    <col min="7429" max="7429" width="13.421875" style="0" customWidth="1"/>
    <col min="7681" max="7681" width="101.28125" style="0" customWidth="1"/>
    <col min="7683" max="7683" width="13.8515625" style="0" customWidth="1"/>
    <col min="7684" max="7684" width="12.140625" style="0" customWidth="1"/>
    <col min="7685" max="7685" width="13.421875" style="0" customWidth="1"/>
    <col min="7937" max="7937" width="101.28125" style="0" customWidth="1"/>
    <col min="7939" max="7939" width="13.8515625" style="0" customWidth="1"/>
    <col min="7940" max="7940" width="12.140625" style="0" customWidth="1"/>
    <col min="7941" max="7941" width="13.421875" style="0" customWidth="1"/>
    <col min="8193" max="8193" width="101.28125" style="0" customWidth="1"/>
    <col min="8195" max="8195" width="13.8515625" style="0" customWidth="1"/>
    <col min="8196" max="8196" width="12.140625" style="0" customWidth="1"/>
    <col min="8197" max="8197" width="13.421875" style="0" customWidth="1"/>
    <col min="8449" max="8449" width="101.28125" style="0" customWidth="1"/>
    <col min="8451" max="8451" width="13.8515625" style="0" customWidth="1"/>
    <col min="8452" max="8452" width="12.140625" style="0" customWidth="1"/>
    <col min="8453" max="8453" width="13.421875" style="0" customWidth="1"/>
    <col min="8705" max="8705" width="101.28125" style="0" customWidth="1"/>
    <col min="8707" max="8707" width="13.8515625" style="0" customWidth="1"/>
    <col min="8708" max="8708" width="12.140625" style="0" customWidth="1"/>
    <col min="8709" max="8709" width="13.421875" style="0" customWidth="1"/>
    <col min="8961" max="8961" width="101.28125" style="0" customWidth="1"/>
    <col min="8963" max="8963" width="13.8515625" style="0" customWidth="1"/>
    <col min="8964" max="8964" width="12.140625" style="0" customWidth="1"/>
    <col min="8965" max="8965" width="13.421875" style="0" customWidth="1"/>
    <col min="9217" max="9217" width="101.28125" style="0" customWidth="1"/>
    <col min="9219" max="9219" width="13.8515625" style="0" customWidth="1"/>
    <col min="9220" max="9220" width="12.140625" style="0" customWidth="1"/>
    <col min="9221" max="9221" width="13.421875" style="0" customWidth="1"/>
    <col min="9473" max="9473" width="101.28125" style="0" customWidth="1"/>
    <col min="9475" max="9475" width="13.8515625" style="0" customWidth="1"/>
    <col min="9476" max="9476" width="12.140625" style="0" customWidth="1"/>
    <col min="9477" max="9477" width="13.421875" style="0" customWidth="1"/>
    <col min="9729" max="9729" width="101.28125" style="0" customWidth="1"/>
    <col min="9731" max="9731" width="13.8515625" style="0" customWidth="1"/>
    <col min="9732" max="9732" width="12.140625" style="0" customWidth="1"/>
    <col min="9733" max="9733" width="13.421875" style="0" customWidth="1"/>
    <col min="9985" max="9985" width="101.28125" style="0" customWidth="1"/>
    <col min="9987" max="9987" width="13.8515625" style="0" customWidth="1"/>
    <col min="9988" max="9988" width="12.140625" style="0" customWidth="1"/>
    <col min="9989" max="9989" width="13.421875" style="0" customWidth="1"/>
    <col min="10241" max="10241" width="101.28125" style="0" customWidth="1"/>
    <col min="10243" max="10243" width="13.8515625" style="0" customWidth="1"/>
    <col min="10244" max="10244" width="12.140625" style="0" customWidth="1"/>
    <col min="10245" max="10245" width="13.421875" style="0" customWidth="1"/>
    <col min="10497" max="10497" width="101.28125" style="0" customWidth="1"/>
    <col min="10499" max="10499" width="13.8515625" style="0" customWidth="1"/>
    <col min="10500" max="10500" width="12.140625" style="0" customWidth="1"/>
    <col min="10501" max="10501" width="13.421875" style="0" customWidth="1"/>
    <col min="10753" max="10753" width="101.28125" style="0" customWidth="1"/>
    <col min="10755" max="10755" width="13.8515625" style="0" customWidth="1"/>
    <col min="10756" max="10756" width="12.140625" style="0" customWidth="1"/>
    <col min="10757" max="10757" width="13.421875" style="0" customWidth="1"/>
    <col min="11009" max="11009" width="101.28125" style="0" customWidth="1"/>
    <col min="11011" max="11011" width="13.8515625" style="0" customWidth="1"/>
    <col min="11012" max="11012" width="12.140625" style="0" customWidth="1"/>
    <col min="11013" max="11013" width="13.421875" style="0" customWidth="1"/>
    <col min="11265" max="11265" width="101.28125" style="0" customWidth="1"/>
    <col min="11267" max="11267" width="13.8515625" style="0" customWidth="1"/>
    <col min="11268" max="11268" width="12.140625" style="0" customWidth="1"/>
    <col min="11269" max="11269" width="13.421875" style="0" customWidth="1"/>
    <col min="11521" max="11521" width="101.28125" style="0" customWidth="1"/>
    <col min="11523" max="11523" width="13.8515625" style="0" customWidth="1"/>
    <col min="11524" max="11524" width="12.140625" style="0" customWidth="1"/>
    <col min="11525" max="11525" width="13.421875" style="0" customWidth="1"/>
    <col min="11777" max="11777" width="101.28125" style="0" customWidth="1"/>
    <col min="11779" max="11779" width="13.8515625" style="0" customWidth="1"/>
    <col min="11780" max="11780" width="12.140625" style="0" customWidth="1"/>
    <col min="11781" max="11781" width="13.421875" style="0" customWidth="1"/>
    <col min="12033" max="12033" width="101.28125" style="0" customWidth="1"/>
    <col min="12035" max="12035" width="13.8515625" style="0" customWidth="1"/>
    <col min="12036" max="12036" width="12.140625" style="0" customWidth="1"/>
    <col min="12037" max="12037" width="13.421875" style="0" customWidth="1"/>
    <col min="12289" max="12289" width="101.28125" style="0" customWidth="1"/>
    <col min="12291" max="12291" width="13.8515625" style="0" customWidth="1"/>
    <col min="12292" max="12292" width="12.140625" style="0" customWidth="1"/>
    <col min="12293" max="12293" width="13.421875" style="0" customWidth="1"/>
    <col min="12545" max="12545" width="101.28125" style="0" customWidth="1"/>
    <col min="12547" max="12547" width="13.8515625" style="0" customWidth="1"/>
    <col min="12548" max="12548" width="12.140625" style="0" customWidth="1"/>
    <col min="12549" max="12549" width="13.421875" style="0" customWidth="1"/>
    <col min="12801" max="12801" width="101.28125" style="0" customWidth="1"/>
    <col min="12803" max="12803" width="13.8515625" style="0" customWidth="1"/>
    <col min="12804" max="12804" width="12.140625" style="0" customWidth="1"/>
    <col min="12805" max="12805" width="13.421875" style="0" customWidth="1"/>
    <col min="13057" max="13057" width="101.28125" style="0" customWidth="1"/>
    <col min="13059" max="13059" width="13.8515625" style="0" customWidth="1"/>
    <col min="13060" max="13060" width="12.140625" style="0" customWidth="1"/>
    <col min="13061" max="13061" width="13.421875" style="0" customWidth="1"/>
    <col min="13313" max="13313" width="101.28125" style="0" customWidth="1"/>
    <col min="13315" max="13315" width="13.8515625" style="0" customWidth="1"/>
    <col min="13316" max="13316" width="12.140625" style="0" customWidth="1"/>
    <col min="13317" max="13317" width="13.421875" style="0" customWidth="1"/>
    <col min="13569" max="13569" width="101.28125" style="0" customWidth="1"/>
    <col min="13571" max="13571" width="13.8515625" style="0" customWidth="1"/>
    <col min="13572" max="13572" width="12.140625" style="0" customWidth="1"/>
    <col min="13573" max="13573" width="13.421875" style="0" customWidth="1"/>
    <col min="13825" max="13825" width="101.28125" style="0" customWidth="1"/>
    <col min="13827" max="13827" width="13.8515625" style="0" customWidth="1"/>
    <col min="13828" max="13828" width="12.140625" style="0" customWidth="1"/>
    <col min="13829" max="13829" width="13.421875" style="0" customWidth="1"/>
    <col min="14081" max="14081" width="101.28125" style="0" customWidth="1"/>
    <col min="14083" max="14083" width="13.8515625" style="0" customWidth="1"/>
    <col min="14084" max="14084" width="12.140625" style="0" customWidth="1"/>
    <col min="14085" max="14085" width="13.421875" style="0" customWidth="1"/>
    <col min="14337" max="14337" width="101.28125" style="0" customWidth="1"/>
    <col min="14339" max="14339" width="13.8515625" style="0" customWidth="1"/>
    <col min="14340" max="14340" width="12.140625" style="0" customWidth="1"/>
    <col min="14341" max="14341" width="13.421875" style="0" customWidth="1"/>
    <col min="14593" max="14593" width="101.28125" style="0" customWidth="1"/>
    <col min="14595" max="14595" width="13.8515625" style="0" customWidth="1"/>
    <col min="14596" max="14596" width="12.140625" style="0" customWidth="1"/>
    <col min="14597" max="14597" width="13.421875" style="0" customWidth="1"/>
    <col min="14849" max="14849" width="101.28125" style="0" customWidth="1"/>
    <col min="14851" max="14851" width="13.8515625" style="0" customWidth="1"/>
    <col min="14852" max="14852" width="12.140625" style="0" customWidth="1"/>
    <col min="14853" max="14853" width="13.421875" style="0" customWidth="1"/>
    <col min="15105" max="15105" width="101.28125" style="0" customWidth="1"/>
    <col min="15107" max="15107" width="13.8515625" style="0" customWidth="1"/>
    <col min="15108" max="15108" width="12.140625" style="0" customWidth="1"/>
    <col min="15109" max="15109" width="13.421875" style="0" customWidth="1"/>
    <col min="15361" max="15361" width="101.28125" style="0" customWidth="1"/>
    <col min="15363" max="15363" width="13.8515625" style="0" customWidth="1"/>
    <col min="15364" max="15364" width="12.140625" style="0" customWidth="1"/>
    <col min="15365" max="15365" width="13.421875" style="0" customWidth="1"/>
    <col min="15617" max="15617" width="101.28125" style="0" customWidth="1"/>
    <col min="15619" max="15619" width="13.8515625" style="0" customWidth="1"/>
    <col min="15620" max="15620" width="12.140625" style="0" customWidth="1"/>
    <col min="15621" max="15621" width="13.421875" style="0" customWidth="1"/>
    <col min="15873" max="15873" width="101.28125" style="0" customWidth="1"/>
    <col min="15875" max="15875" width="13.8515625" style="0" customWidth="1"/>
    <col min="15876" max="15876" width="12.140625" style="0" customWidth="1"/>
    <col min="15877" max="15877" width="13.421875" style="0" customWidth="1"/>
    <col min="16129" max="16129" width="101.28125" style="0" customWidth="1"/>
    <col min="16131" max="16131" width="13.8515625" style="0" customWidth="1"/>
    <col min="16132" max="16132" width="12.140625" style="0" customWidth="1"/>
    <col min="16133" max="16133" width="13.421875" style="0" customWidth="1"/>
  </cols>
  <sheetData>
    <row r="2" s="2" customFormat="1" ht="15">
      <c r="A2" s="1"/>
    </row>
    <row r="3" spans="1:5" ht="26.25" customHeight="1">
      <c r="A3" s="239" t="s">
        <v>507</v>
      </c>
      <c r="B3" s="240"/>
      <c r="C3" s="240"/>
      <c r="D3" s="240"/>
      <c r="E3" s="240"/>
    </row>
    <row r="4" spans="1:5" ht="30" customHeight="1">
      <c r="A4" s="241" t="s">
        <v>0</v>
      </c>
      <c r="B4" s="240"/>
      <c r="C4" s="240"/>
      <c r="D4" s="240"/>
      <c r="E4" s="240"/>
    </row>
    <row r="6" ht="15">
      <c r="A6" s="3"/>
    </row>
    <row r="7" spans="1:5" ht="45">
      <c r="A7" s="4" t="s">
        <v>1</v>
      </c>
      <c r="B7" s="5" t="s">
        <v>2</v>
      </c>
      <c r="C7" s="6" t="s">
        <v>508</v>
      </c>
      <c r="D7" s="7" t="s">
        <v>509</v>
      </c>
      <c r="E7" s="7" t="s">
        <v>510</v>
      </c>
    </row>
    <row r="8" spans="1:5" ht="15">
      <c r="A8" s="8" t="s">
        <v>3</v>
      </c>
      <c r="B8" s="9" t="s">
        <v>4</v>
      </c>
      <c r="C8" s="10">
        <v>7212</v>
      </c>
      <c r="D8" s="11">
        <v>9812</v>
      </c>
      <c r="E8" s="11">
        <v>11189</v>
      </c>
    </row>
    <row r="9" spans="1:5" ht="15">
      <c r="A9" s="12" t="s">
        <v>5</v>
      </c>
      <c r="B9" s="9" t="s">
        <v>6</v>
      </c>
      <c r="C9" s="10">
        <v>5214</v>
      </c>
      <c r="D9" s="11">
        <v>5342</v>
      </c>
      <c r="E9" s="11">
        <v>5773</v>
      </c>
    </row>
    <row r="10" spans="1:5" ht="15">
      <c r="A10" s="13" t="s">
        <v>7</v>
      </c>
      <c r="B10" s="14" t="s">
        <v>8</v>
      </c>
      <c r="C10" s="15">
        <f>SUM(C8:C9)</f>
        <v>12426</v>
      </c>
      <c r="D10" s="16">
        <f>SUM(D8:D9)</f>
        <v>15154</v>
      </c>
      <c r="E10" s="16">
        <f>SUM(E8:E9)</f>
        <v>16962</v>
      </c>
    </row>
    <row r="11" spans="1:5" ht="30">
      <c r="A11" s="17" t="s">
        <v>9</v>
      </c>
      <c r="B11" s="14" t="s">
        <v>10</v>
      </c>
      <c r="C11" s="18">
        <v>2517</v>
      </c>
      <c r="D11" s="15">
        <v>2982</v>
      </c>
      <c r="E11" s="15">
        <v>2910</v>
      </c>
    </row>
    <row r="12" spans="1:5" ht="15">
      <c r="A12" s="12" t="s">
        <v>11</v>
      </c>
      <c r="B12" s="9" t="s">
        <v>12</v>
      </c>
      <c r="C12" s="19">
        <v>711</v>
      </c>
      <c r="D12" s="11">
        <v>1130</v>
      </c>
      <c r="E12" s="11">
        <v>890</v>
      </c>
    </row>
    <row r="13" spans="1:5" ht="15">
      <c r="A13" s="12" t="s">
        <v>13</v>
      </c>
      <c r="B13" s="9" t="s">
        <v>14</v>
      </c>
      <c r="C13" s="19">
        <v>190</v>
      </c>
      <c r="D13" s="20">
        <v>300</v>
      </c>
      <c r="E13" s="20">
        <v>635</v>
      </c>
    </row>
    <row r="14" spans="1:5" ht="15">
      <c r="A14" s="12" t="s">
        <v>15</v>
      </c>
      <c r="B14" s="9" t="s">
        <v>16</v>
      </c>
      <c r="C14" s="10">
        <v>8109</v>
      </c>
      <c r="D14" s="11">
        <v>8496</v>
      </c>
      <c r="E14" s="11">
        <v>9461</v>
      </c>
    </row>
    <row r="15" spans="1:5" ht="15">
      <c r="A15" s="12" t="s">
        <v>17</v>
      </c>
      <c r="B15" s="9" t="s">
        <v>18</v>
      </c>
      <c r="C15" s="19">
        <v>101</v>
      </c>
      <c r="D15" s="20">
        <v>288</v>
      </c>
      <c r="E15" s="20">
        <v>450</v>
      </c>
    </row>
    <row r="16" spans="1:5" ht="15">
      <c r="A16" s="12" t="s">
        <v>19</v>
      </c>
      <c r="B16" s="9" t="s">
        <v>20</v>
      </c>
      <c r="C16" s="10">
        <v>2488</v>
      </c>
      <c r="D16" s="11">
        <v>3266</v>
      </c>
      <c r="E16" s="11">
        <v>3759</v>
      </c>
    </row>
    <row r="17" spans="1:5" ht="15">
      <c r="A17" s="17" t="s">
        <v>21</v>
      </c>
      <c r="B17" s="14" t="s">
        <v>22</v>
      </c>
      <c r="C17" s="16">
        <f>SUM(C12:C16)</f>
        <v>11599</v>
      </c>
      <c r="D17" s="16">
        <f>SUM(D12:D16)</f>
        <v>13480</v>
      </c>
      <c r="E17" s="16">
        <f>SUM(E12:E16)</f>
        <v>15195</v>
      </c>
    </row>
    <row r="18" spans="1:5" ht="15" hidden="1">
      <c r="A18" s="21" t="s">
        <v>23</v>
      </c>
      <c r="B18" s="9" t="s">
        <v>24</v>
      </c>
      <c r="C18" s="19"/>
      <c r="D18" s="20"/>
      <c r="E18" s="20"/>
    </row>
    <row r="19" spans="1:5" ht="15" hidden="1">
      <c r="A19" s="21" t="s">
        <v>25</v>
      </c>
      <c r="B19" s="9" t="s">
        <v>26</v>
      </c>
      <c r="C19" s="19"/>
      <c r="D19" s="20"/>
      <c r="E19" s="20"/>
    </row>
    <row r="20" spans="1:5" ht="15" hidden="1">
      <c r="A20" s="22" t="s">
        <v>27</v>
      </c>
      <c r="B20" s="9" t="s">
        <v>28</v>
      </c>
      <c r="C20" s="19"/>
      <c r="D20" s="20"/>
      <c r="E20" s="20"/>
    </row>
    <row r="21" spans="1:5" ht="15" hidden="1">
      <c r="A21" s="22" t="s">
        <v>29</v>
      </c>
      <c r="B21" s="9" t="s">
        <v>30</v>
      </c>
      <c r="C21" s="19"/>
      <c r="D21" s="20"/>
      <c r="E21" s="20"/>
    </row>
    <row r="22" spans="1:5" ht="15" hidden="1">
      <c r="A22" s="22" t="s">
        <v>31</v>
      </c>
      <c r="B22" s="9" t="s">
        <v>32</v>
      </c>
      <c r="C22" s="19"/>
      <c r="D22" s="20"/>
      <c r="E22" s="20"/>
    </row>
    <row r="23" spans="1:5" ht="15" hidden="1">
      <c r="A23" s="21" t="s">
        <v>33</v>
      </c>
      <c r="B23" s="9" t="s">
        <v>34</v>
      </c>
      <c r="C23" s="19"/>
      <c r="D23" s="20"/>
      <c r="E23" s="20"/>
    </row>
    <row r="24" spans="1:5" ht="15" hidden="1">
      <c r="A24" s="21" t="s">
        <v>35</v>
      </c>
      <c r="B24" s="9" t="s">
        <v>36</v>
      </c>
      <c r="C24" s="19"/>
      <c r="D24" s="20"/>
      <c r="E24" s="20"/>
    </row>
    <row r="25" spans="1:5" ht="15">
      <c r="A25" s="21" t="s">
        <v>37</v>
      </c>
      <c r="B25" s="9" t="s">
        <v>38</v>
      </c>
      <c r="C25" s="10">
        <v>740</v>
      </c>
      <c r="D25" s="11">
        <v>640</v>
      </c>
      <c r="E25" s="11">
        <v>800</v>
      </c>
    </row>
    <row r="26" spans="1:5" ht="15">
      <c r="A26" s="23" t="s">
        <v>39</v>
      </c>
      <c r="B26" s="14" t="s">
        <v>40</v>
      </c>
      <c r="C26" s="16">
        <f>SUM(C21:C25)</f>
        <v>740</v>
      </c>
      <c r="D26" s="16">
        <f>SUM(D18:D25)</f>
        <v>640</v>
      </c>
      <c r="E26" s="16">
        <f>SUM(E18:E25)</f>
        <v>800</v>
      </c>
    </row>
    <row r="27" spans="1:5" ht="15" hidden="1">
      <c r="A27" s="24" t="s">
        <v>41</v>
      </c>
      <c r="B27" s="9" t="s">
        <v>42</v>
      </c>
      <c r="C27" s="19"/>
      <c r="D27" s="20"/>
      <c r="E27" s="20"/>
    </row>
    <row r="28" spans="1:5" ht="15">
      <c r="A28" s="24" t="s">
        <v>43</v>
      </c>
      <c r="B28" s="9" t="s">
        <v>44</v>
      </c>
      <c r="C28" s="19"/>
      <c r="D28" s="20">
        <v>103</v>
      </c>
      <c r="E28" s="20"/>
    </row>
    <row r="29" spans="1:5" ht="15" hidden="1">
      <c r="A29" s="24" t="s">
        <v>45</v>
      </c>
      <c r="B29" s="9" t="s">
        <v>46</v>
      </c>
      <c r="C29" s="19"/>
      <c r="D29" s="20"/>
      <c r="E29" s="20"/>
    </row>
    <row r="30" spans="1:5" ht="15" hidden="1">
      <c r="A30" s="24" t="s">
        <v>47</v>
      </c>
      <c r="B30" s="9" t="s">
        <v>48</v>
      </c>
      <c r="C30" s="19"/>
      <c r="D30" s="20"/>
      <c r="E30" s="20"/>
    </row>
    <row r="31" spans="1:5" ht="15" hidden="1">
      <c r="A31" s="24" t="s">
        <v>49</v>
      </c>
      <c r="B31" s="9" t="s">
        <v>50</v>
      </c>
      <c r="C31" s="19"/>
      <c r="D31" s="20"/>
      <c r="E31" s="20"/>
    </row>
    <row r="32" spans="1:5" ht="15">
      <c r="A32" s="24" t="s">
        <v>51</v>
      </c>
      <c r="B32" s="9" t="s">
        <v>52</v>
      </c>
      <c r="C32" s="10">
        <v>2181</v>
      </c>
      <c r="D32" s="11">
        <v>2651</v>
      </c>
      <c r="E32" s="11">
        <v>3587</v>
      </c>
    </row>
    <row r="33" spans="1:5" ht="15" hidden="1">
      <c r="A33" s="24" t="s">
        <v>53</v>
      </c>
      <c r="B33" s="9" t="s">
        <v>54</v>
      </c>
      <c r="C33" s="19"/>
      <c r="D33" s="20"/>
      <c r="E33" s="20"/>
    </row>
    <row r="34" spans="1:5" ht="15" hidden="1">
      <c r="A34" s="24" t="s">
        <v>55</v>
      </c>
      <c r="B34" s="9" t="s">
        <v>56</v>
      </c>
      <c r="C34" s="19"/>
      <c r="D34" s="20"/>
      <c r="E34" s="20"/>
    </row>
    <row r="35" spans="1:5" ht="15" hidden="1">
      <c r="A35" s="24" t="s">
        <v>57</v>
      </c>
      <c r="B35" s="9" t="s">
        <v>58</v>
      </c>
      <c r="C35" s="19"/>
      <c r="D35" s="20"/>
      <c r="E35" s="20"/>
    </row>
    <row r="36" spans="1:5" ht="15" hidden="1">
      <c r="A36" s="25" t="s">
        <v>59</v>
      </c>
      <c r="B36" s="9" t="s">
        <v>60</v>
      </c>
      <c r="C36" s="19"/>
      <c r="D36" s="20"/>
      <c r="E36" s="20"/>
    </row>
    <row r="37" spans="1:5" ht="15">
      <c r="A37" s="24" t="s">
        <v>61</v>
      </c>
      <c r="B37" s="9" t="s">
        <v>62</v>
      </c>
      <c r="C37" s="19">
        <v>80</v>
      </c>
      <c r="D37" s="20">
        <v>0</v>
      </c>
      <c r="E37" s="20">
        <v>400</v>
      </c>
    </row>
    <row r="38" spans="1:5" ht="15">
      <c r="A38" s="25" t="s">
        <v>63</v>
      </c>
      <c r="B38" s="9" t="s">
        <v>64</v>
      </c>
      <c r="C38" s="19"/>
      <c r="D38" s="20"/>
      <c r="E38" s="11">
        <v>703</v>
      </c>
    </row>
    <row r="39" spans="1:5" ht="15">
      <c r="A39" s="25" t="s">
        <v>65</v>
      </c>
      <c r="B39" s="9" t="s">
        <v>64</v>
      </c>
      <c r="C39" s="19"/>
      <c r="D39" s="20"/>
      <c r="E39" s="11"/>
    </row>
    <row r="40" spans="1:5" ht="15">
      <c r="A40" s="23" t="s">
        <v>66</v>
      </c>
      <c r="B40" s="14" t="s">
        <v>67</v>
      </c>
      <c r="C40" s="16">
        <f>SUM(C27:C39)</f>
        <v>2261</v>
      </c>
      <c r="D40" s="16">
        <f>SUM(D27:D39)</f>
        <v>2754</v>
      </c>
      <c r="E40" s="16">
        <f>SUM(E27:E39)</f>
        <v>4690</v>
      </c>
    </row>
    <row r="41" spans="1:5" ht="15.75">
      <c r="A41" s="26" t="s">
        <v>68</v>
      </c>
      <c r="B41" s="27"/>
      <c r="C41" s="28">
        <f>C10+C11+C17+C26+C40</f>
        <v>29543</v>
      </c>
      <c r="D41" s="29">
        <f>SUM(D10,D11,D17,D26,D40)</f>
        <v>35010</v>
      </c>
      <c r="E41" s="29">
        <f>SUM(E10,E11,E17,E26,E40)</f>
        <v>40557</v>
      </c>
    </row>
    <row r="42" spans="1:5" ht="15">
      <c r="A42" s="30" t="s">
        <v>69</v>
      </c>
      <c r="B42" s="9" t="s">
        <v>70</v>
      </c>
      <c r="C42" s="19">
        <v>5</v>
      </c>
      <c r="D42" s="20"/>
      <c r="E42" s="20"/>
    </row>
    <row r="43" spans="1:5" ht="15">
      <c r="A43" s="30" t="s">
        <v>71</v>
      </c>
      <c r="B43" s="9" t="s">
        <v>72</v>
      </c>
      <c r="C43" s="10"/>
      <c r="D43" s="11">
        <v>2356</v>
      </c>
      <c r="E43" s="11">
        <v>46347</v>
      </c>
    </row>
    <row r="44" spans="1:5" ht="15">
      <c r="A44" s="30" t="s">
        <v>73</v>
      </c>
      <c r="B44" s="9" t="s">
        <v>74</v>
      </c>
      <c r="C44" s="19"/>
      <c r="D44" s="20"/>
      <c r="E44" s="20"/>
    </row>
    <row r="45" spans="1:5" ht="15">
      <c r="A45" s="30" t="s">
        <v>75</v>
      </c>
      <c r="B45" s="9" t="s">
        <v>76</v>
      </c>
      <c r="C45" s="10">
        <v>10968</v>
      </c>
      <c r="D45" s="11">
        <v>6</v>
      </c>
      <c r="E45" s="11">
        <v>13545</v>
      </c>
    </row>
    <row r="46" spans="1:5" ht="15" hidden="1">
      <c r="A46" s="31" t="s">
        <v>77</v>
      </c>
      <c r="B46" s="9" t="s">
        <v>78</v>
      </c>
      <c r="C46" s="19"/>
      <c r="D46" s="20"/>
      <c r="E46" s="20"/>
    </row>
    <row r="47" spans="1:5" ht="15" hidden="1">
      <c r="A47" s="31" t="s">
        <v>79</v>
      </c>
      <c r="B47" s="9" t="s">
        <v>80</v>
      </c>
      <c r="C47" s="19"/>
      <c r="D47" s="20"/>
      <c r="E47" s="20"/>
    </row>
    <row r="48" spans="1:5" ht="15">
      <c r="A48" s="31" t="s">
        <v>81</v>
      </c>
      <c r="B48" s="9" t="s">
        <v>82</v>
      </c>
      <c r="C48" s="10">
        <v>2963</v>
      </c>
      <c r="D48" s="11">
        <v>637</v>
      </c>
      <c r="E48" s="11">
        <v>16171</v>
      </c>
    </row>
    <row r="49" spans="1:5" ht="15">
      <c r="A49" s="32" t="s">
        <v>83</v>
      </c>
      <c r="B49" s="14" t="s">
        <v>84</v>
      </c>
      <c r="C49" s="16">
        <f>SUM(C42:C48)</f>
        <v>13936</v>
      </c>
      <c r="D49" s="16">
        <f>SUM(D42:D48)</f>
        <v>2999</v>
      </c>
      <c r="E49" s="16">
        <f>SUM(E42:E48)</f>
        <v>76063</v>
      </c>
    </row>
    <row r="50" spans="1:5" ht="15">
      <c r="A50" s="21" t="s">
        <v>85</v>
      </c>
      <c r="B50" s="9" t="s">
        <v>86</v>
      </c>
      <c r="C50" s="10">
        <v>17431</v>
      </c>
      <c r="D50" s="11">
        <v>33701</v>
      </c>
      <c r="E50" s="11">
        <v>30058</v>
      </c>
    </row>
    <row r="51" spans="1:5" ht="15" hidden="1">
      <c r="A51" s="21" t="s">
        <v>87</v>
      </c>
      <c r="B51" s="9" t="s">
        <v>88</v>
      </c>
      <c r="C51" s="19"/>
      <c r="D51" s="20"/>
      <c r="E51" s="20"/>
    </row>
    <row r="52" spans="1:5" ht="15" hidden="1">
      <c r="A52" s="21" t="s">
        <v>89</v>
      </c>
      <c r="B52" s="9" t="s">
        <v>90</v>
      </c>
      <c r="C52" s="19"/>
      <c r="D52" s="20"/>
      <c r="E52" s="20"/>
    </row>
    <row r="53" spans="1:5" ht="15">
      <c r="A53" s="21" t="s">
        <v>91</v>
      </c>
      <c r="B53" s="9" t="s">
        <v>92</v>
      </c>
      <c r="C53" s="10">
        <v>4692</v>
      </c>
      <c r="D53" s="11">
        <v>8824</v>
      </c>
      <c r="E53" s="11">
        <v>8115</v>
      </c>
    </row>
    <row r="54" spans="1:5" ht="15">
      <c r="A54" s="23" t="s">
        <v>93</v>
      </c>
      <c r="B54" s="14" t="s">
        <v>94</v>
      </c>
      <c r="C54" s="15">
        <f>SUM(C50:C53)</f>
        <v>22123</v>
      </c>
      <c r="D54" s="16">
        <f>SUM(D50:D53)</f>
        <v>42525</v>
      </c>
      <c r="E54" s="16">
        <f>SUM(E50:E53)</f>
        <v>38173</v>
      </c>
    </row>
    <row r="55" spans="1:5" ht="15" hidden="1">
      <c r="A55" s="21" t="s">
        <v>95</v>
      </c>
      <c r="B55" s="9" t="s">
        <v>96</v>
      </c>
      <c r="C55" s="19"/>
      <c r="D55" s="20"/>
      <c r="E55" s="20"/>
    </row>
    <row r="56" spans="1:5" ht="15" hidden="1">
      <c r="A56" s="21" t="s">
        <v>97</v>
      </c>
      <c r="B56" s="9" t="s">
        <v>98</v>
      </c>
      <c r="C56" s="19"/>
      <c r="D56" s="20"/>
      <c r="E56" s="20"/>
    </row>
    <row r="57" spans="1:5" ht="15" hidden="1">
      <c r="A57" s="21" t="s">
        <v>99</v>
      </c>
      <c r="B57" s="9" t="s">
        <v>100</v>
      </c>
      <c r="C57" s="19"/>
      <c r="D57" s="20"/>
      <c r="E57" s="20"/>
    </row>
    <row r="58" spans="1:5" ht="15" hidden="1">
      <c r="A58" s="21" t="s">
        <v>101</v>
      </c>
      <c r="B58" s="9" t="s">
        <v>102</v>
      </c>
      <c r="C58" s="19"/>
      <c r="D58" s="20"/>
      <c r="E58" s="20"/>
    </row>
    <row r="59" spans="1:5" ht="15" hidden="1">
      <c r="A59" s="21" t="s">
        <v>103</v>
      </c>
      <c r="B59" s="9" t="s">
        <v>104</v>
      </c>
      <c r="C59" s="19"/>
      <c r="D59" s="20"/>
      <c r="E59" s="20"/>
    </row>
    <row r="60" spans="1:5" ht="30">
      <c r="A60" s="21" t="s">
        <v>105</v>
      </c>
      <c r="B60" s="9" t="s">
        <v>106</v>
      </c>
      <c r="C60" s="19">
        <v>0</v>
      </c>
      <c r="D60" s="20"/>
      <c r="E60" s="11">
        <v>1591</v>
      </c>
    </row>
    <row r="61" spans="1:5" ht="15">
      <c r="A61" s="21" t="s">
        <v>107</v>
      </c>
      <c r="B61" s="9" t="s">
        <v>108</v>
      </c>
      <c r="C61" s="19">
        <v>0</v>
      </c>
      <c r="D61" s="20"/>
      <c r="E61" s="20">
        <v>100</v>
      </c>
    </row>
    <row r="62" spans="1:5" ht="15">
      <c r="A62" s="21" t="s">
        <v>109</v>
      </c>
      <c r="B62" s="9" t="s">
        <v>110</v>
      </c>
      <c r="C62" s="19"/>
      <c r="D62" s="20"/>
      <c r="E62" s="20">
        <v>497</v>
      </c>
    </row>
    <row r="63" spans="1:5" ht="15">
      <c r="A63" s="23" t="s">
        <v>111</v>
      </c>
      <c r="B63" s="14" t="s">
        <v>112</v>
      </c>
      <c r="C63" s="16">
        <f>SUM(C55:C62)</f>
        <v>0</v>
      </c>
      <c r="D63" s="16">
        <f>SUM(D55:D62)</f>
        <v>0</v>
      </c>
      <c r="E63" s="16">
        <f>SUM(E55:E62)</f>
        <v>2188</v>
      </c>
    </row>
    <row r="64" spans="1:5" ht="15.75">
      <c r="A64" s="26" t="s">
        <v>113</v>
      </c>
      <c r="B64" s="27"/>
      <c r="C64" s="29">
        <f>C49+C54+C63</f>
        <v>36059</v>
      </c>
      <c r="D64" s="29">
        <f>SUM(D49,D54,D63)</f>
        <v>45524</v>
      </c>
      <c r="E64" s="29">
        <f>SUM(E49,E54,E63)</f>
        <v>116424</v>
      </c>
    </row>
    <row r="65" spans="1:5" ht="15.75">
      <c r="A65" s="33" t="s">
        <v>114</v>
      </c>
      <c r="B65" s="34" t="s">
        <v>115</v>
      </c>
      <c r="C65" s="35">
        <f>C41+C64</f>
        <v>65602</v>
      </c>
      <c r="D65" s="36">
        <f>SUM(D41,D64,)</f>
        <v>80534</v>
      </c>
      <c r="E65" s="36">
        <f>SUM(E41,E64,)</f>
        <v>156981</v>
      </c>
    </row>
    <row r="66" spans="1:5" ht="15">
      <c r="A66" s="37" t="s">
        <v>116</v>
      </c>
      <c r="B66" s="38" t="s">
        <v>117</v>
      </c>
      <c r="C66" s="19"/>
      <c r="D66" s="215">
        <v>6996</v>
      </c>
      <c r="E66" s="37"/>
    </row>
    <row r="67" spans="1:5" ht="15">
      <c r="A67" s="39" t="s">
        <v>118</v>
      </c>
      <c r="B67" s="38" t="s">
        <v>119</v>
      </c>
      <c r="C67" s="40"/>
      <c r="D67" s="41"/>
      <c r="E67" s="39"/>
    </row>
    <row r="68" spans="1:5" ht="15">
      <c r="A68" s="42" t="s">
        <v>120</v>
      </c>
      <c r="B68" s="12" t="s">
        <v>121</v>
      </c>
      <c r="C68" s="19"/>
      <c r="D68" s="42"/>
      <c r="E68" s="42"/>
    </row>
    <row r="69" spans="1:5" ht="15">
      <c r="A69" s="42" t="s">
        <v>511</v>
      </c>
      <c r="B69" s="12" t="s">
        <v>123</v>
      </c>
      <c r="C69" s="19">
        <v>847</v>
      </c>
      <c r="D69" s="43">
        <v>851</v>
      </c>
      <c r="E69" s="43">
        <v>873</v>
      </c>
    </row>
    <row r="70" spans="1:5" ht="15" hidden="1">
      <c r="A70" s="39" t="s">
        <v>124</v>
      </c>
      <c r="B70" s="38" t="s">
        <v>125</v>
      </c>
      <c r="C70" s="19"/>
      <c r="D70" s="39"/>
      <c r="E70" s="39"/>
    </row>
    <row r="71" spans="1:5" ht="15" hidden="1">
      <c r="A71" s="42" t="s">
        <v>126</v>
      </c>
      <c r="B71" s="12" t="s">
        <v>127</v>
      </c>
      <c r="C71" s="19"/>
      <c r="D71" s="42"/>
      <c r="E71" s="42"/>
    </row>
    <row r="72" spans="1:5" ht="15" hidden="1">
      <c r="A72" s="42" t="s">
        <v>128</v>
      </c>
      <c r="B72" s="12" t="s">
        <v>129</v>
      </c>
      <c r="C72" s="19"/>
      <c r="D72" s="42"/>
      <c r="E72" s="42"/>
    </row>
    <row r="73" spans="1:5" ht="15" hidden="1">
      <c r="A73" s="42" t="s">
        <v>130</v>
      </c>
      <c r="B73" s="12" t="s">
        <v>131</v>
      </c>
      <c r="C73" s="19"/>
      <c r="D73" s="42"/>
      <c r="E73" s="42"/>
    </row>
    <row r="74" spans="1:5" ht="15">
      <c r="A74" s="44" t="s">
        <v>132</v>
      </c>
      <c r="B74" s="17" t="s">
        <v>133</v>
      </c>
      <c r="C74" s="40">
        <f>SUM(C66:C73)</f>
        <v>847</v>
      </c>
      <c r="D74" s="40">
        <f aca="true" t="shared" si="0" ref="D74:E74">SUM(D66:D73)</f>
        <v>7847</v>
      </c>
      <c r="E74" s="40">
        <f t="shared" si="0"/>
        <v>873</v>
      </c>
    </row>
    <row r="75" spans="1:5" ht="15" hidden="1">
      <c r="A75" s="42" t="s">
        <v>134</v>
      </c>
      <c r="B75" s="12" t="s">
        <v>135</v>
      </c>
      <c r="C75" s="19"/>
      <c r="D75" s="42"/>
      <c r="E75" s="42"/>
    </row>
    <row r="76" spans="1:5" ht="15" hidden="1">
      <c r="A76" s="21" t="s">
        <v>136</v>
      </c>
      <c r="B76" s="12" t="s">
        <v>137</v>
      </c>
      <c r="C76" s="19"/>
      <c r="D76" s="21"/>
      <c r="E76" s="21"/>
    </row>
    <row r="77" spans="1:5" ht="15" hidden="1">
      <c r="A77" s="42" t="s">
        <v>138</v>
      </c>
      <c r="B77" s="12" t="s">
        <v>139</v>
      </c>
      <c r="C77" s="19"/>
      <c r="D77" s="42"/>
      <c r="E77" s="42"/>
    </row>
    <row r="78" spans="1:5" ht="15" hidden="1">
      <c r="A78" s="42" t="s">
        <v>140</v>
      </c>
      <c r="B78" s="12" t="s">
        <v>141</v>
      </c>
      <c r="C78" s="19"/>
      <c r="D78" s="42"/>
      <c r="E78" s="42"/>
    </row>
    <row r="79" spans="1:5" ht="15" hidden="1">
      <c r="A79" s="44" t="s">
        <v>142</v>
      </c>
      <c r="B79" s="17" t="s">
        <v>143</v>
      </c>
      <c r="C79" s="19"/>
      <c r="D79" s="39"/>
      <c r="E79" s="39"/>
    </row>
    <row r="80" spans="1:5" ht="15" hidden="1">
      <c r="A80" s="21" t="s">
        <v>144</v>
      </c>
      <c r="B80" s="12" t="s">
        <v>145</v>
      </c>
      <c r="C80" s="19"/>
      <c r="D80" s="21"/>
      <c r="E80" s="21"/>
    </row>
    <row r="81" spans="1:5" ht="15.75">
      <c r="A81" s="45" t="s">
        <v>146</v>
      </c>
      <c r="B81" s="46" t="s">
        <v>147</v>
      </c>
      <c r="C81" s="47">
        <f>C74+C79</f>
        <v>847</v>
      </c>
      <c r="D81" s="47">
        <f aca="true" t="shared" si="1" ref="D81:E81">D74+D79</f>
        <v>7847</v>
      </c>
      <c r="E81" s="47">
        <f t="shared" si="1"/>
        <v>873</v>
      </c>
    </row>
    <row r="82" spans="1:5" ht="16.5" thickBot="1">
      <c r="A82" s="48" t="s">
        <v>148</v>
      </c>
      <c r="B82" s="49"/>
      <c r="C82" s="50">
        <f>C65+C81</f>
        <v>66449</v>
      </c>
      <c r="D82" s="51">
        <f>D65+D81</f>
        <v>88381</v>
      </c>
      <c r="E82" s="51">
        <f>E65+E81</f>
        <v>157854</v>
      </c>
    </row>
    <row r="83" spans="1:5" ht="15.75">
      <c r="A83" s="52"/>
      <c r="B83" s="53"/>
      <c r="C83" s="1"/>
      <c r="D83" s="1"/>
      <c r="E83" s="1"/>
    </row>
    <row r="84" spans="1:5" ht="15.75">
      <c r="A84" s="52"/>
      <c r="B84" s="53"/>
      <c r="C84" s="1"/>
      <c r="D84" s="1"/>
      <c r="E84" s="1"/>
    </row>
    <row r="85" spans="1:5" ht="15.75">
      <c r="A85" s="52"/>
      <c r="B85" s="53"/>
      <c r="C85" s="1"/>
      <c r="D85" s="1"/>
      <c r="E85" s="1"/>
    </row>
    <row r="86" spans="1:5" ht="15.75">
      <c r="A86" s="52"/>
      <c r="B86" s="53"/>
      <c r="C86" s="1"/>
      <c r="D86" s="1"/>
      <c r="E86" s="1"/>
    </row>
    <row r="87" spans="1:5" ht="15.75">
      <c r="A87" s="52"/>
      <c r="B87" s="53"/>
      <c r="C87" s="1"/>
      <c r="D87" s="1"/>
      <c r="E87" s="1"/>
    </row>
    <row r="88" spans="1:5" ht="15.75">
      <c r="A88" s="52"/>
      <c r="B88" s="53"/>
      <c r="C88" s="1"/>
      <c r="D88" s="1"/>
      <c r="E88" s="1"/>
    </row>
    <row r="89" spans="1:5" ht="15.75">
      <c r="A89" s="52"/>
      <c r="B89" s="53"/>
      <c r="C89" s="1"/>
      <c r="D89" s="1"/>
      <c r="E89" s="1"/>
    </row>
    <row r="90" spans="1:5" ht="15.75">
      <c r="A90" s="52"/>
      <c r="B90" s="53"/>
      <c r="C90" s="1"/>
      <c r="D90" s="1"/>
      <c r="E90" s="1"/>
    </row>
    <row r="91" spans="1:5" ht="15.75">
      <c r="A91" s="52"/>
      <c r="B91" s="53"/>
      <c r="C91" s="1"/>
      <c r="D91" s="1"/>
      <c r="E91" s="1"/>
    </row>
    <row r="92" spans="1:5" ht="15.75">
      <c r="A92" s="52"/>
      <c r="B92" s="53"/>
      <c r="C92" s="1"/>
      <c r="D92" s="1"/>
      <c r="E92" s="1"/>
    </row>
    <row r="93" spans="1:5" ht="45">
      <c r="A93" s="4" t="s">
        <v>1</v>
      </c>
      <c r="B93" s="5" t="s">
        <v>149</v>
      </c>
      <c r="C93" s="7" t="s">
        <v>508</v>
      </c>
      <c r="D93" s="7" t="s">
        <v>509</v>
      </c>
      <c r="E93" s="7" t="s">
        <v>510</v>
      </c>
    </row>
    <row r="94" spans="1:5" ht="15">
      <c r="A94" s="12" t="s">
        <v>150</v>
      </c>
      <c r="B94" s="31" t="s">
        <v>151</v>
      </c>
      <c r="C94" s="10">
        <v>22536</v>
      </c>
      <c r="D94" s="10">
        <v>23798</v>
      </c>
      <c r="E94" s="10">
        <v>21812</v>
      </c>
    </row>
    <row r="95" spans="1:5" ht="15" hidden="1">
      <c r="A95" s="12" t="s">
        <v>152</v>
      </c>
      <c r="B95" s="31" t="s">
        <v>153</v>
      </c>
      <c r="C95" s="19"/>
      <c r="D95" s="19"/>
      <c r="E95" s="19"/>
    </row>
    <row r="96" spans="1:5" ht="30" hidden="1">
      <c r="A96" s="12" t="s">
        <v>154</v>
      </c>
      <c r="B96" s="31" t="s">
        <v>155</v>
      </c>
      <c r="C96" s="19"/>
      <c r="D96" s="19"/>
      <c r="E96" s="19"/>
    </row>
    <row r="97" spans="1:5" ht="15" hidden="1">
      <c r="A97" s="12" t="s">
        <v>156</v>
      </c>
      <c r="B97" s="31" t="s">
        <v>157</v>
      </c>
      <c r="C97" s="19"/>
      <c r="D97" s="19"/>
      <c r="E97" s="19"/>
    </row>
    <row r="98" spans="1:5" ht="15" hidden="1">
      <c r="A98" s="12" t="s">
        <v>158</v>
      </c>
      <c r="B98" s="31" t="s">
        <v>159</v>
      </c>
      <c r="C98" s="19"/>
      <c r="D98" s="19"/>
      <c r="E98" s="19"/>
    </row>
    <row r="99" spans="1:5" ht="30">
      <c r="A99" s="12" t="s">
        <v>160</v>
      </c>
      <c r="B99" s="31" t="s">
        <v>161</v>
      </c>
      <c r="C99" s="10">
        <v>2218</v>
      </c>
      <c r="D99" s="10">
        <v>2902</v>
      </c>
      <c r="E99" s="10">
        <v>3193</v>
      </c>
    </row>
    <row r="100" spans="1:5" ht="15">
      <c r="A100" s="17" t="s">
        <v>162</v>
      </c>
      <c r="B100" s="32" t="s">
        <v>163</v>
      </c>
      <c r="C100" s="18">
        <f>SUM(C94:C99)</f>
        <v>24754</v>
      </c>
      <c r="D100" s="40">
        <f>SUM(D94:D99)</f>
        <v>26700</v>
      </c>
      <c r="E100" s="40">
        <f>SUM(E94:E99)</f>
        <v>25005</v>
      </c>
    </row>
    <row r="101" spans="1:5" ht="30">
      <c r="A101" s="12" t="s">
        <v>439</v>
      </c>
      <c r="B101" s="31" t="s">
        <v>218</v>
      </c>
      <c r="C101" s="19"/>
      <c r="D101" s="10">
        <v>60986</v>
      </c>
      <c r="E101" s="10">
        <v>63661</v>
      </c>
    </row>
    <row r="102" spans="1:5" s="71" customFormat="1" ht="30">
      <c r="A102" s="17" t="s">
        <v>440</v>
      </c>
      <c r="B102" s="32" t="s">
        <v>220</v>
      </c>
      <c r="C102" s="40"/>
      <c r="D102" s="18">
        <f>SUM(D101)</f>
        <v>60986</v>
      </c>
      <c r="E102" s="18">
        <f>SUM(E101)</f>
        <v>63661</v>
      </c>
    </row>
    <row r="103" spans="1:5" ht="15" hidden="1">
      <c r="A103" s="12" t="s">
        <v>168</v>
      </c>
      <c r="B103" s="31" t="s">
        <v>169</v>
      </c>
      <c r="C103" s="19"/>
      <c r="D103" s="19"/>
      <c r="E103" s="19"/>
    </row>
    <row r="104" spans="1:5" ht="15">
      <c r="A104" s="12" t="s">
        <v>170</v>
      </c>
      <c r="B104" s="31" t="s">
        <v>171</v>
      </c>
      <c r="C104" s="10">
        <v>1924</v>
      </c>
      <c r="D104" s="10">
        <v>1724</v>
      </c>
      <c r="E104" s="10">
        <v>1800</v>
      </c>
    </row>
    <row r="105" spans="1:5" ht="15">
      <c r="A105" s="12" t="s">
        <v>172</v>
      </c>
      <c r="B105" s="31" t="s">
        <v>173</v>
      </c>
      <c r="C105" s="10">
        <v>10594</v>
      </c>
      <c r="D105" s="10">
        <v>14668</v>
      </c>
      <c r="E105" s="10">
        <v>12900</v>
      </c>
    </row>
    <row r="106" spans="1:5" ht="15">
      <c r="A106" s="12" t="s">
        <v>174</v>
      </c>
      <c r="B106" s="31" t="s">
        <v>175</v>
      </c>
      <c r="C106" s="19">
        <v>195</v>
      </c>
      <c r="D106" s="19">
        <v>146</v>
      </c>
      <c r="E106" s="19">
        <v>50</v>
      </c>
    </row>
    <row r="107" spans="1:5" ht="15">
      <c r="A107" s="17" t="s">
        <v>176</v>
      </c>
      <c r="B107" s="32" t="s">
        <v>177</v>
      </c>
      <c r="C107" s="40">
        <f>SUM(C101:C106)</f>
        <v>12713</v>
      </c>
      <c r="D107" s="18">
        <f>SUM(D104:D106)</f>
        <v>16538</v>
      </c>
      <c r="E107" s="18">
        <f>SUM(E104:E106)</f>
        <v>14750</v>
      </c>
    </row>
    <row r="108" spans="1:5" ht="15">
      <c r="A108" s="21" t="s">
        <v>178</v>
      </c>
      <c r="B108" s="31" t="s">
        <v>179</v>
      </c>
      <c r="C108" s="19"/>
      <c r="D108" s="19"/>
      <c r="E108" s="19"/>
    </row>
    <row r="109" spans="1:5" ht="15">
      <c r="A109" s="21" t="s">
        <v>180</v>
      </c>
      <c r="B109" s="31" t="s">
        <v>181</v>
      </c>
      <c r="C109" s="19">
        <v>105</v>
      </c>
      <c r="D109" s="19">
        <v>227</v>
      </c>
      <c r="E109" s="19">
        <v>50</v>
      </c>
    </row>
    <row r="110" spans="1:5" ht="15">
      <c r="A110" s="21" t="s">
        <v>182</v>
      </c>
      <c r="B110" s="31" t="s">
        <v>183</v>
      </c>
      <c r="C110" s="10">
        <v>975</v>
      </c>
      <c r="D110" s="10">
        <v>1692</v>
      </c>
      <c r="E110" s="10">
        <v>200</v>
      </c>
    </row>
    <row r="111" spans="1:5" ht="15">
      <c r="A111" s="21" t="s">
        <v>184</v>
      </c>
      <c r="B111" s="31" t="s">
        <v>185</v>
      </c>
      <c r="C111" s="10">
        <v>53</v>
      </c>
      <c r="D111" s="10">
        <v>1206</v>
      </c>
      <c r="E111" s="10">
        <v>1947</v>
      </c>
    </row>
    <row r="112" spans="1:5" ht="15">
      <c r="A112" s="21" t="s">
        <v>186</v>
      </c>
      <c r="B112" s="31" t="s">
        <v>187</v>
      </c>
      <c r="C112" s="10">
        <v>918</v>
      </c>
      <c r="D112" s="10">
        <v>766</v>
      </c>
      <c r="E112" s="10">
        <v>700</v>
      </c>
    </row>
    <row r="113" spans="1:5" ht="15" hidden="1">
      <c r="A113" s="21" t="s">
        <v>188</v>
      </c>
      <c r="B113" s="31" t="s">
        <v>189</v>
      </c>
      <c r="C113" s="19"/>
      <c r="D113" s="19"/>
      <c r="E113" s="19"/>
    </row>
    <row r="114" spans="1:5" ht="15" hidden="1">
      <c r="A114" s="21" t="s">
        <v>190</v>
      </c>
      <c r="B114" s="31" t="s">
        <v>191</v>
      </c>
      <c r="C114" s="19"/>
      <c r="D114" s="19"/>
      <c r="E114" s="19"/>
    </row>
    <row r="115" spans="1:5" ht="15">
      <c r="A115" s="21" t="s">
        <v>192</v>
      </c>
      <c r="B115" s="31" t="s">
        <v>193</v>
      </c>
      <c r="C115" s="19">
        <v>7</v>
      </c>
      <c r="D115" s="19">
        <v>2</v>
      </c>
      <c r="E115" s="19"/>
    </row>
    <row r="116" spans="1:5" ht="15" hidden="1">
      <c r="A116" s="21" t="s">
        <v>194</v>
      </c>
      <c r="B116" s="31" t="s">
        <v>195</v>
      </c>
      <c r="C116" s="19"/>
      <c r="D116" s="19"/>
      <c r="E116" s="19"/>
    </row>
    <row r="117" spans="1:5" ht="15">
      <c r="A117" s="21" t="s">
        <v>512</v>
      </c>
      <c r="B117" s="31" t="s">
        <v>197</v>
      </c>
      <c r="C117" s="19"/>
      <c r="D117" s="19">
        <v>216</v>
      </c>
      <c r="E117" s="10"/>
    </row>
    <row r="118" spans="1:5" ht="15">
      <c r="A118" s="21" t="s">
        <v>196</v>
      </c>
      <c r="B118" s="31" t="s">
        <v>513</v>
      </c>
      <c r="C118" s="19">
        <v>76</v>
      </c>
      <c r="D118" s="19">
        <v>135</v>
      </c>
      <c r="E118" s="10"/>
    </row>
    <row r="119" spans="1:5" ht="15">
      <c r="A119" s="23" t="s">
        <v>198</v>
      </c>
      <c r="B119" s="32" t="s">
        <v>199</v>
      </c>
      <c r="C119" s="40">
        <f>SUM(C108:C117)+C118</f>
        <v>2134</v>
      </c>
      <c r="D119" s="40">
        <f>SUM(D108:D117)+D118</f>
        <v>4244</v>
      </c>
      <c r="E119" s="40">
        <f>SUM(E108:E117)+E118</f>
        <v>2897</v>
      </c>
    </row>
    <row r="120" spans="1:5" ht="30" hidden="1">
      <c r="A120" s="21" t="s">
        <v>200</v>
      </c>
      <c r="B120" s="31" t="s">
        <v>201</v>
      </c>
      <c r="C120" s="40"/>
      <c r="D120" s="19"/>
      <c r="E120" s="19"/>
    </row>
    <row r="121" spans="1:5" ht="15" hidden="1">
      <c r="A121" s="12" t="s">
        <v>202</v>
      </c>
      <c r="B121" s="31" t="s">
        <v>203</v>
      </c>
      <c r="C121" s="19"/>
      <c r="D121" s="19"/>
      <c r="E121" s="19"/>
    </row>
    <row r="122" spans="1:5" ht="15" hidden="1">
      <c r="A122" s="21" t="s">
        <v>204</v>
      </c>
      <c r="B122" s="31" t="s">
        <v>205</v>
      </c>
      <c r="C122" s="19"/>
      <c r="D122" s="19"/>
      <c r="E122" s="10"/>
    </row>
    <row r="123" spans="1:5" ht="15">
      <c r="A123" s="17" t="s">
        <v>206</v>
      </c>
      <c r="B123" s="32" t="s">
        <v>207</v>
      </c>
      <c r="C123" s="40">
        <f>SUM(C122)</f>
        <v>0</v>
      </c>
      <c r="D123" s="40">
        <f>SUM(D120:D122)</f>
        <v>0</v>
      </c>
      <c r="E123" s="40">
        <f>SUM(E120:E122)</f>
        <v>0</v>
      </c>
    </row>
    <row r="124" spans="1:5" ht="15.75">
      <c r="A124" s="26" t="s">
        <v>208</v>
      </c>
      <c r="B124" s="54"/>
      <c r="C124" s="55">
        <f>C100+C107+C119+C123</f>
        <v>39601</v>
      </c>
      <c r="D124" s="55">
        <f>SUM(D100,D107,D119,D123)</f>
        <v>47482</v>
      </c>
      <c r="E124" s="56">
        <f>SUM(E100,E107,E119,E123)</f>
        <v>42652</v>
      </c>
    </row>
    <row r="125" spans="1:5" ht="15" hidden="1">
      <c r="A125" s="12" t="s">
        <v>209</v>
      </c>
      <c r="B125" s="31" t="s">
        <v>210</v>
      </c>
      <c r="C125" s="10"/>
      <c r="D125" s="19"/>
      <c r="E125" s="19"/>
    </row>
    <row r="126" spans="1:5" ht="30" hidden="1">
      <c r="A126" s="12" t="s">
        <v>211</v>
      </c>
      <c r="B126" s="31" t="s">
        <v>212</v>
      </c>
      <c r="C126" s="19"/>
      <c r="D126" s="19"/>
      <c r="E126" s="19"/>
    </row>
    <row r="127" spans="1:5" ht="30" hidden="1">
      <c r="A127" s="12" t="s">
        <v>213</v>
      </c>
      <c r="B127" s="31" t="s">
        <v>214</v>
      </c>
      <c r="C127" s="19"/>
      <c r="D127" s="19"/>
      <c r="E127" s="19"/>
    </row>
    <row r="128" spans="1:5" ht="30" hidden="1">
      <c r="A128" s="12" t="s">
        <v>215</v>
      </c>
      <c r="B128" s="31" t="s">
        <v>216</v>
      </c>
      <c r="C128" s="19"/>
      <c r="D128" s="19"/>
      <c r="E128" s="19"/>
    </row>
    <row r="129" spans="1:5" ht="30">
      <c r="A129" s="12" t="s">
        <v>217</v>
      </c>
      <c r="B129" s="31" t="s">
        <v>218</v>
      </c>
      <c r="C129" s="10">
        <v>31227</v>
      </c>
      <c r="D129" s="19"/>
      <c r="E129" s="10"/>
    </row>
    <row r="130" spans="1:5" ht="30">
      <c r="A130" s="17" t="s">
        <v>219</v>
      </c>
      <c r="B130" s="32" t="s">
        <v>220</v>
      </c>
      <c r="C130" s="18">
        <f>SUM(C125:C129)</f>
        <v>31227</v>
      </c>
      <c r="D130" s="40">
        <f>SUM(D125:D129)</f>
        <v>0</v>
      </c>
      <c r="E130" s="40">
        <f>SUM(E125:E129)</f>
        <v>0</v>
      </c>
    </row>
    <row r="131" spans="1:5" ht="15" hidden="1">
      <c r="A131" s="21" t="s">
        <v>221</v>
      </c>
      <c r="B131" s="31" t="s">
        <v>222</v>
      </c>
      <c r="C131" s="19"/>
      <c r="D131" s="19"/>
      <c r="E131" s="19"/>
    </row>
    <row r="132" spans="1:5" ht="15" hidden="1">
      <c r="A132" s="21" t="s">
        <v>223</v>
      </c>
      <c r="B132" s="31" t="s">
        <v>224</v>
      </c>
      <c r="C132" s="19"/>
      <c r="D132" s="19"/>
      <c r="E132" s="19"/>
    </row>
    <row r="133" spans="1:5" ht="15" hidden="1">
      <c r="A133" s="21" t="s">
        <v>225</v>
      </c>
      <c r="B133" s="31" t="s">
        <v>226</v>
      </c>
      <c r="C133" s="19"/>
      <c r="D133" s="19"/>
      <c r="E133" s="19"/>
    </row>
    <row r="134" spans="1:5" ht="15" hidden="1">
      <c r="A134" s="21" t="s">
        <v>227</v>
      </c>
      <c r="B134" s="31" t="s">
        <v>228</v>
      </c>
      <c r="C134" s="19"/>
      <c r="D134" s="19"/>
      <c r="E134" s="19"/>
    </row>
    <row r="135" spans="1:5" ht="15" hidden="1">
      <c r="A135" s="21" t="s">
        <v>229</v>
      </c>
      <c r="B135" s="31" t="s">
        <v>230</v>
      </c>
      <c r="C135" s="19"/>
      <c r="D135" s="19"/>
      <c r="E135" s="19"/>
    </row>
    <row r="136" spans="1:5" ht="15" hidden="1">
      <c r="A136" s="17" t="s">
        <v>231</v>
      </c>
      <c r="B136" s="32" t="s">
        <v>232</v>
      </c>
      <c r="C136" s="40"/>
      <c r="D136" s="40">
        <f>SUM(D131:D135)</f>
        <v>0</v>
      </c>
      <c r="E136" s="40">
        <f>SUM(E131:E135)</f>
        <v>0</v>
      </c>
    </row>
    <row r="137" spans="1:5" ht="30" hidden="1">
      <c r="A137" s="21" t="s">
        <v>233</v>
      </c>
      <c r="B137" s="31" t="s">
        <v>234</v>
      </c>
      <c r="C137" s="19"/>
      <c r="D137" s="19"/>
      <c r="E137" s="19"/>
    </row>
    <row r="138" spans="1:5" ht="30">
      <c r="A138" s="12" t="s">
        <v>235</v>
      </c>
      <c r="B138" s="31" t="s">
        <v>441</v>
      </c>
      <c r="C138" s="19">
        <v>20</v>
      </c>
      <c r="D138" s="19">
        <v>45</v>
      </c>
      <c r="E138" s="10">
        <v>1541</v>
      </c>
    </row>
    <row r="139" spans="1:5" ht="15">
      <c r="A139" s="21" t="s">
        <v>237</v>
      </c>
      <c r="B139" s="31" t="s">
        <v>442</v>
      </c>
      <c r="C139" s="10">
        <v>1315</v>
      </c>
      <c r="D139" s="10"/>
      <c r="E139" s="10"/>
    </row>
    <row r="140" spans="1:5" ht="15">
      <c r="A140" s="17" t="s">
        <v>239</v>
      </c>
      <c r="B140" s="32" t="s">
        <v>240</v>
      </c>
      <c r="C140" s="40">
        <f>SUM(C137:C139)</f>
        <v>1335</v>
      </c>
      <c r="D140" s="40">
        <f>SUM(D137:D139)</f>
        <v>45</v>
      </c>
      <c r="E140" s="40">
        <f>SUM(E137:E139)</f>
        <v>1541</v>
      </c>
    </row>
    <row r="141" spans="1:5" ht="15.75">
      <c r="A141" s="26" t="s">
        <v>241</v>
      </c>
      <c r="B141" s="54"/>
      <c r="C141" s="55">
        <f>C130+C136+C140</f>
        <v>32562</v>
      </c>
      <c r="D141" s="55">
        <f>D102+D140</f>
        <v>61031</v>
      </c>
      <c r="E141" s="55">
        <f>E102+E140</f>
        <v>65202</v>
      </c>
    </row>
    <row r="142" spans="1:5" ht="15.75">
      <c r="A142" s="57" t="s">
        <v>242</v>
      </c>
      <c r="B142" s="33" t="s">
        <v>243</v>
      </c>
      <c r="C142" s="58">
        <f>C124+C141</f>
        <v>72163</v>
      </c>
      <c r="D142" s="58">
        <f>SUM(D124,D141)</f>
        <v>108513</v>
      </c>
      <c r="E142" s="59">
        <f>SUM(E124,E141)</f>
        <v>107854</v>
      </c>
    </row>
    <row r="143" spans="1:5" ht="15.75">
      <c r="A143" s="60" t="s">
        <v>244</v>
      </c>
      <c r="B143" s="61"/>
      <c r="C143" s="62">
        <f>C124-C41</f>
        <v>10058</v>
      </c>
      <c r="D143" s="62">
        <f aca="true" t="shared" si="2" ref="D143:E143">D124-D41</f>
        <v>12472</v>
      </c>
      <c r="E143" s="62">
        <f t="shared" si="2"/>
        <v>2095</v>
      </c>
    </row>
    <row r="144" spans="1:5" ht="15.75">
      <c r="A144" s="60" t="s">
        <v>245</v>
      </c>
      <c r="B144" s="61"/>
      <c r="C144" s="62">
        <f>C141-C64</f>
        <v>-3497</v>
      </c>
      <c r="D144" s="62">
        <f aca="true" t="shared" si="3" ref="D144:E144">D141-D64</f>
        <v>15507</v>
      </c>
      <c r="E144" s="62">
        <f t="shared" si="3"/>
        <v>-51222</v>
      </c>
    </row>
    <row r="145" spans="1:5" ht="15">
      <c r="A145" s="37" t="s">
        <v>246</v>
      </c>
      <c r="B145" s="38" t="s">
        <v>247</v>
      </c>
      <c r="C145" s="19"/>
      <c r="D145" s="10">
        <v>6996</v>
      </c>
      <c r="E145" s="19"/>
    </row>
    <row r="146" spans="1:5" ht="15">
      <c r="A146" s="39" t="s">
        <v>248</v>
      </c>
      <c r="B146" s="38" t="s">
        <v>249</v>
      </c>
      <c r="C146" s="40"/>
      <c r="D146" s="63"/>
      <c r="E146" s="40"/>
    </row>
    <row r="147" spans="1:5" ht="30">
      <c r="A147" s="12" t="s">
        <v>250</v>
      </c>
      <c r="B147" s="12" t="s">
        <v>251</v>
      </c>
      <c r="C147" s="10">
        <v>11323</v>
      </c>
      <c r="D147" s="64"/>
      <c r="E147" s="10"/>
    </row>
    <row r="148" spans="1:5" ht="30">
      <c r="A148" s="12" t="s">
        <v>252</v>
      </c>
      <c r="B148" s="12" t="s">
        <v>251</v>
      </c>
      <c r="C148" s="19"/>
      <c r="D148" s="64"/>
      <c r="E148" s="10">
        <v>50000</v>
      </c>
    </row>
    <row r="149" spans="1:5" ht="15" hidden="1">
      <c r="A149" s="12" t="s">
        <v>253</v>
      </c>
      <c r="B149" s="12" t="s">
        <v>254</v>
      </c>
      <c r="C149" s="19"/>
      <c r="D149" s="65"/>
      <c r="E149" s="19"/>
    </row>
    <row r="150" spans="1:5" ht="15" hidden="1">
      <c r="A150" s="12" t="s">
        <v>255</v>
      </c>
      <c r="B150" s="12" t="s">
        <v>254</v>
      </c>
      <c r="C150" s="19"/>
      <c r="D150" s="65"/>
      <c r="E150" s="19"/>
    </row>
    <row r="151" spans="1:5" ht="15">
      <c r="A151" s="38" t="s">
        <v>256</v>
      </c>
      <c r="B151" s="38" t="s">
        <v>257</v>
      </c>
      <c r="C151" s="18">
        <f>SUM(C147:C150)</f>
        <v>11323</v>
      </c>
      <c r="D151" s="18">
        <f>SUM(D147:D150)</f>
        <v>0</v>
      </c>
      <c r="E151" s="40">
        <f>SUM(E147:E150)</f>
        <v>50000</v>
      </c>
    </row>
    <row r="152" spans="1:5" ht="15">
      <c r="A152" s="42" t="s">
        <v>258</v>
      </c>
      <c r="B152" s="38" t="s">
        <v>259</v>
      </c>
      <c r="C152" s="19">
        <v>851</v>
      </c>
      <c r="D152" s="65">
        <v>873</v>
      </c>
      <c r="E152" s="19"/>
    </row>
    <row r="153" spans="1:5" ht="15" hidden="1">
      <c r="A153" s="42" t="s">
        <v>260</v>
      </c>
      <c r="B153" s="38" t="s">
        <v>261</v>
      </c>
      <c r="C153" s="19"/>
      <c r="D153" s="65"/>
      <c r="E153" s="19"/>
    </row>
    <row r="154" spans="1:5" ht="15" hidden="1">
      <c r="A154" s="42" t="s">
        <v>262</v>
      </c>
      <c r="B154" s="38" t="s">
        <v>263</v>
      </c>
      <c r="C154" s="19"/>
      <c r="D154" s="63"/>
      <c r="E154" s="40"/>
    </row>
    <row r="155" spans="1:5" ht="15" hidden="1">
      <c r="A155" s="42" t="s">
        <v>264</v>
      </c>
      <c r="B155" s="38" t="s">
        <v>265</v>
      </c>
      <c r="C155" s="40"/>
      <c r="D155" s="63"/>
      <c r="E155" s="40"/>
    </row>
    <row r="156" spans="1:5" ht="15" hidden="1">
      <c r="A156" s="21" t="s">
        <v>266</v>
      </c>
      <c r="B156" s="38" t="s">
        <v>267</v>
      </c>
      <c r="C156" s="19"/>
      <c r="D156" s="65"/>
      <c r="E156" s="19"/>
    </row>
    <row r="157" spans="1:5" ht="15">
      <c r="A157" s="37" t="s">
        <v>268</v>
      </c>
      <c r="B157" s="38" t="s">
        <v>269</v>
      </c>
      <c r="C157" s="18">
        <f>SUM(C151:C156)</f>
        <v>12174</v>
      </c>
      <c r="D157" s="216">
        <f>D151+D152+D145</f>
        <v>7869</v>
      </c>
      <c r="E157" s="63">
        <f>E151+E152</f>
        <v>50000</v>
      </c>
    </row>
    <row r="158" spans="1:5" ht="15" hidden="1">
      <c r="A158" s="21" t="s">
        <v>270</v>
      </c>
      <c r="B158" s="12" t="s">
        <v>271</v>
      </c>
      <c r="C158" s="19"/>
      <c r="D158" s="216">
        <f aca="true" t="shared" si="4" ref="D158:D163">D152+D153+D146</f>
        <v>873</v>
      </c>
      <c r="E158" s="19"/>
    </row>
    <row r="159" spans="1:5" ht="15" hidden="1">
      <c r="A159" s="21" t="s">
        <v>272</v>
      </c>
      <c r="B159" s="12" t="s">
        <v>273</v>
      </c>
      <c r="C159" s="19"/>
      <c r="D159" s="216">
        <f t="shared" si="4"/>
        <v>0</v>
      </c>
      <c r="E159" s="19"/>
    </row>
    <row r="160" spans="1:5" ht="15" hidden="1">
      <c r="A160" s="42" t="s">
        <v>274</v>
      </c>
      <c r="B160" s="12" t="s">
        <v>275</v>
      </c>
      <c r="C160" s="19"/>
      <c r="D160" s="216">
        <f t="shared" si="4"/>
        <v>0</v>
      </c>
      <c r="E160" s="19"/>
    </row>
    <row r="161" spans="1:5" ht="15" hidden="1">
      <c r="A161" s="42" t="s">
        <v>276</v>
      </c>
      <c r="B161" s="12" t="s">
        <v>277</v>
      </c>
      <c r="C161" s="19"/>
      <c r="D161" s="216">
        <f t="shared" si="4"/>
        <v>0</v>
      </c>
      <c r="E161" s="19"/>
    </row>
    <row r="162" spans="1:5" ht="15" hidden="1">
      <c r="A162" s="39" t="s">
        <v>278</v>
      </c>
      <c r="B162" s="38" t="s">
        <v>279</v>
      </c>
      <c r="C162" s="19"/>
      <c r="D162" s="216">
        <f t="shared" si="4"/>
        <v>7869</v>
      </c>
      <c r="E162" s="19"/>
    </row>
    <row r="163" spans="1:5" ht="15" hidden="1">
      <c r="A163" s="37" t="s">
        <v>280</v>
      </c>
      <c r="B163" s="38" t="s">
        <v>281</v>
      </c>
      <c r="C163" s="19"/>
      <c r="D163" s="216">
        <f t="shared" si="4"/>
        <v>8742</v>
      </c>
      <c r="E163" s="19"/>
    </row>
    <row r="164" spans="1:5" ht="15.75">
      <c r="A164" s="45" t="s">
        <v>282</v>
      </c>
      <c r="B164" s="46" t="s">
        <v>283</v>
      </c>
      <c r="C164" s="66">
        <f>SUM(C157:C163)</f>
        <v>12174</v>
      </c>
      <c r="D164" s="66">
        <v>25758</v>
      </c>
      <c r="E164" s="66">
        <v>50000</v>
      </c>
    </row>
    <row r="165" spans="1:5" ht="15.75">
      <c r="A165" s="67" t="s">
        <v>284</v>
      </c>
      <c r="B165" s="68"/>
      <c r="C165" s="69">
        <f>C142+C164</f>
        <v>84337</v>
      </c>
      <c r="D165" s="69">
        <f>SUM(D142,D164)</f>
        <v>134271</v>
      </c>
      <c r="E165" s="69">
        <f>SUM(E142,E164)</f>
        <v>157854</v>
      </c>
    </row>
  </sheetData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&amp;RA költségvetési rendelet előterjesztésének 1.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03E86-66E3-4581-AB2C-12C445955E1F}">
  <dimension ref="A1:Q225"/>
  <sheetViews>
    <sheetView workbookViewId="0" topLeftCell="A72">
      <selection activeCell="N215" sqref="N215"/>
    </sheetView>
  </sheetViews>
  <sheetFormatPr defaultColWidth="9.140625" defaultRowHeight="15"/>
  <cols>
    <col min="1" max="1" width="60.57421875" style="0" customWidth="1"/>
    <col min="3" max="3" width="10.57421875" style="0" bestFit="1" customWidth="1"/>
    <col min="4" max="4" width="11.00390625" style="0" customWidth="1"/>
    <col min="5" max="5" width="10.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3.8515625" style="0" customWidth="1"/>
    <col min="11" max="11" width="14.28125" style="0" customWidth="1"/>
    <col min="12" max="12" width="12.140625" style="0" bestFit="1" customWidth="1"/>
    <col min="13" max="13" width="14.140625" style="0" bestFit="1" customWidth="1"/>
    <col min="14" max="14" width="12.8515625" style="0" customWidth="1"/>
    <col min="15" max="15" width="13.421875" style="71" customWidth="1"/>
    <col min="257" max="257" width="60.7109375" style="0" customWidth="1"/>
    <col min="259" max="259" width="10.57421875" style="0" bestFit="1" customWidth="1"/>
    <col min="260" max="260" width="11.00390625" style="0" customWidth="1"/>
    <col min="261" max="261" width="10.421875" style="0" customWidth="1"/>
    <col min="262" max="262" width="10.00390625" style="0" customWidth="1"/>
    <col min="263" max="263" width="9.7109375" style="0" customWidth="1"/>
    <col min="264" max="265" width="10.421875" style="0" customWidth="1"/>
    <col min="266" max="266" width="13.8515625" style="0" customWidth="1"/>
    <col min="267" max="267" width="14.28125" style="0" customWidth="1"/>
    <col min="268" max="268" width="12.140625" style="0" bestFit="1" customWidth="1"/>
    <col min="269" max="269" width="14.140625" style="0" bestFit="1" customWidth="1"/>
    <col min="270" max="270" width="12.8515625" style="0" customWidth="1"/>
    <col min="271" max="271" width="18.57421875" style="0" customWidth="1"/>
    <col min="513" max="513" width="60.7109375" style="0" customWidth="1"/>
    <col min="515" max="515" width="10.57421875" style="0" bestFit="1" customWidth="1"/>
    <col min="516" max="516" width="11.00390625" style="0" customWidth="1"/>
    <col min="517" max="517" width="10.421875" style="0" customWidth="1"/>
    <col min="518" max="518" width="10.00390625" style="0" customWidth="1"/>
    <col min="519" max="519" width="9.7109375" style="0" customWidth="1"/>
    <col min="520" max="521" width="10.421875" style="0" customWidth="1"/>
    <col min="522" max="522" width="13.8515625" style="0" customWidth="1"/>
    <col min="523" max="523" width="14.28125" style="0" customWidth="1"/>
    <col min="524" max="524" width="12.140625" style="0" bestFit="1" customWidth="1"/>
    <col min="525" max="525" width="14.140625" style="0" bestFit="1" customWidth="1"/>
    <col min="526" max="526" width="12.8515625" style="0" customWidth="1"/>
    <col min="527" max="527" width="18.57421875" style="0" customWidth="1"/>
    <col min="769" max="769" width="60.7109375" style="0" customWidth="1"/>
    <col min="771" max="771" width="10.57421875" style="0" bestFit="1" customWidth="1"/>
    <col min="772" max="772" width="11.00390625" style="0" customWidth="1"/>
    <col min="773" max="773" width="10.421875" style="0" customWidth="1"/>
    <col min="774" max="774" width="10.00390625" style="0" customWidth="1"/>
    <col min="775" max="775" width="9.7109375" style="0" customWidth="1"/>
    <col min="776" max="777" width="10.421875" style="0" customWidth="1"/>
    <col min="778" max="778" width="13.8515625" style="0" customWidth="1"/>
    <col min="779" max="779" width="14.28125" style="0" customWidth="1"/>
    <col min="780" max="780" width="12.140625" style="0" bestFit="1" customWidth="1"/>
    <col min="781" max="781" width="14.140625" style="0" bestFit="1" customWidth="1"/>
    <col min="782" max="782" width="12.8515625" style="0" customWidth="1"/>
    <col min="783" max="783" width="18.57421875" style="0" customWidth="1"/>
    <col min="1025" max="1025" width="60.7109375" style="0" customWidth="1"/>
    <col min="1027" max="1027" width="10.57421875" style="0" bestFit="1" customWidth="1"/>
    <col min="1028" max="1028" width="11.00390625" style="0" customWidth="1"/>
    <col min="1029" max="1029" width="10.421875" style="0" customWidth="1"/>
    <col min="1030" max="1030" width="10.00390625" style="0" customWidth="1"/>
    <col min="1031" max="1031" width="9.7109375" style="0" customWidth="1"/>
    <col min="1032" max="1033" width="10.421875" style="0" customWidth="1"/>
    <col min="1034" max="1034" width="13.8515625" style="0" customWidth="1"/>
    <col min="1035" max="1035" width="14.28125" style="0" customWidth="1"/>
    <col min="1036" max="1036" width="12.140625" style="0" bestFit="1" customWidth="1"/>
    <col min="1037" max="1037" width="14.140625" style="0" bestFit="1" customWidth="1"/>
    <col min="1038" max="1038" width="12.8515625" style="0" customWidth="1"/>
    <col min="1039" max="1039" width="18.57421875" style="0" customWidth="1"/>
    <col min="1281" max="1281" width="60.7109375" style="0" customWidth="1"/>
    <col min="1283" max="1283" width="10.57421875" style="0" bestFit="1" customWidth="1"/>
    <col min="1284" max="1284" width="11.00390625" style="0" customWidth="1"/>
    <col min="1285" max="1285" width="10.421875" style="0" customWidth="1"/>
    <col min="1286" max="1286" width="10.00390625" style="0" customWidth="1"/>
    <col min="1287" max="1287" width="9.7109375" style="0" customWidth="1"/>
    <col min="1288" max="1289" width="10.421875" style="0" customWidth="1"/>
    <col min="1290" max="1290" width="13.8515625" style="0" customWidth="1"/>
    <col min="1291" max="1291" width="14.28125" style="0" customWidth="1"/>
    <col min="1292" max="1292" width="12.140625" style="0" bestFit="1" customWidth="1"/>
    <col min="1293" max="1293" width="14.140625" style="0" bestFit="1" customWidth="1"/>
    <col min="1294" max="1294" width="12.8515625" style="0" customWidth="1"/>
    <col min="1295" max="1295" width="18.57421875" style="0" customWidth="1"/>
    <col min="1537" max="1537" width="60.7109375" style="0" customWidth="1"/>
    <col min="1539" max="1539" width="10.57421875" style="0" bestFit="1" customWidth="1"/>
    <col min="1540" max="1540" width="11.00390625" style="0" customWidth="1"/>
    <col min="1541" max="1541" width="10.421875" style="0" customWidth="1"/>
    <col min="1542" max="1542" width="10.00390625" style="0" customWidth="1"/>
    <col min="1543" max="1543" width="9.7109375" style="0" customWidth="1"/>
    <col min="1544" max="1545" width="10.421875" style="0" customWidth="1"/>
    <col min="1546" max="1546" width="13.8515625" style="0" customWidth="1"/>
    <col min="1547" max="1547" width="14.28125" style="0" customWidth="1"/>
    <col min="1548" max="1548" width="12.140625" style="0" bestFit="1" customWidth="1"/>
    <col min="1549" max="1549" width="14.140625" style="0" bestFit="1" customWidth="1"/>
    <col min="1550" max="1550" width="12.8515625" style="0" customWidth="1"/>
    <col min="1551" max="1551" width="18.57421875" style="0" customWidth="1"/>
    <col min="1793" max="1793" width="60.7109375" style="0" customWidth="1"/>
    <col min="1795" max="1795" width="10.57421875" style="0" bestFit="1" customWidth="1"/>
    <col min="1796" max="1796" width="11.00390625" style="0" customWidth="1"/>
    <col min="1797" max="1797" width="10.421875" style="0" customWidth="1"/>
    <col min="1798" max="1798" width="10.00390625" style="0" customWidth="1"/>
    <col min="1799" max="1799" width="9.7109375" style="0" customWidth="1"/>
    <col min="1800" max="1801" width="10.421875" style="0" customWidth="1"/>
    <col min="1802" max="1802" width="13.8515625" style="0" customWidth="1"/>
    <col min="1803" max="1803" width="14.28125" style="0" customWidth="1"/>
    <col min="1804" max="1804" width="12.140625" style="0" bestFit="1" customWidth="1"/>
    <col min="1805" max="1805" width="14.140625" style="0" bestFit="1" customWidth="1"/>
    <col min="1806" max="1806" width="12.8515625" style="0" customWidth="1"/>
    <col min="1807" max="1807" width="18.57421875" style="0" customWidth="1"/>
    <col min="2049" max="2049" width="60.7109375" style="0" customWidth="1"/>
    <col min="2051" max="2051" width="10.57421875" style="0" bestFit="1" customWidth="1"/>
    <col min="2052" max="2052" width="11.00390625" style="0" customWidth="1"/>
    <col min="2053" max="2053" width="10.421875" style="0" customWidth="1"/>
    <col min="2054" max="2054" width="10.00390625" style="0" customWidth="1"/>
    <col min="2055" max="2055" width="9.7109375" style="0" customWidth="1"/>
    <col min="2056" max="2057" width="10.421875" style="0" customWidth="1"/>
    <col min="2058" max="2058" width="13.8515625" style="0" customWidth="1"/>
    <col min="2059" max="2059" width="14.28125" style="0" customWidth="1"/>
    <col min="2060" max="2060" width="12.140625" style="0" bestFit="1" customWidth="1"/>
    <col min="2061" max="2061" width="14.140625" style="0" bestFit="1" customWidth="1"/>
    <col min="2062" max="2062" width="12.8515625" style="0" customWidth="1"/>
    <col min="2063" max="2063" width="18.57421875" style="0" customWidth="1"/>
    <col min="2305" max="2305" width="60.7109375" style="0" customWidth="1"/>
    <col min="2307" max="2307" width="10.57421875" style="0" bestFit="1" customWidth="1"/>
    <col min="2308" max="2308" width="11.00390625" style="0" customWidth="1"/>
    <col min="2309" max="2309" width="10.421875" style="0" customWidth="1"/>
    <col min="2310" max="2310" width="10.00390625" style="0" customWidth="1"/>
    <col min="2311" max="2311" width="9.7109375" style="0" customWidth="1"/>
    <col min="2312" max="2313" width="10.421875" style="0" customWidth="1"/>
    <col min="2314" max="2314" width="13.8515625" style="0" customWidth="1"/>
    <col min="2315" max="2315" width="14.28125" style="0" customWidth="1"/>
    <col min="2316" max="2316" width="12.140625" style="0" bestFit="1" customWidth="1"/>
    <col min="2317" max="2317" width="14.140625" style="0" bestFit="1" customWidth="1"/>
    <col min="2318" max="2318" width="12.8515625" style="0" customWidth="1"/>
    <col min="2319" max="2319" width="18.57421875" style="0" customWidth="1"/>
    <col min="2561" max="2561" width="60.7109375" style="0" customWidth="1"/>
    <col min="2563" max="2563" width="10.57421875" style="0" bestFit="1" customWidth="1"/>
    <col min="2564" max="2564" width="11.00390625" style="0" customWidth="1"/>
    <col min="2565" max="2565" width="10.421875" style="0" customWidth="1"/>
    <col min="2566" max="2566" width="10.00390625" style="0" customWidth="1"/>
    <col min="2567" max="2567" width="9.7109375" style="0" customWidth="1"/>
    <col min="2568" max="2569" width="10.421875" style="0" customWidth="1"/>
    <col min="2570" max="2570" width="13.8515625" style="0" customWidth="1"/>
    <col min="2571" max="2571" width="14.28125" style="0" customWidth="1"/>
    <col min="2572" max="2572" width="12.140625" style="0" bestFit="1" customWidth="1"/>
    <col min="2573" max="2573" width="14.140625" style="0" bestFit="1" customWidth="1"/>
    <col min="2574" max="2574" width="12.8515625" style="0" customWidth="1"/>
    <col min="2575" max="2575" width="18.57421875" style="0" customWidth="1"/>
    <col min="2817" max="2817" width="60.7109375" style="0" customWidth="1"/>
    <col min="2819" max="2819" width="10.57421875" style="0" bestFit="1" customWidth="1"/>
    <col min="2820" max="2820" width="11.00390625" style="0" customWidth="1"/>
    <col min="2821" max="2821" width="10.421875" style="0" customWidth="1"/>
    <col min="2822" max="2822" width="10.00390625" style="0" customWidth="1"/>
    <col min="2823" max="2823" width="9.7109375" style="0" customWidth="1"/>
    <col min="2824" max="2825" width="10.421875" style="0" customWidth="1"/>
    <col min="2826" max="2826" width="13.8515625" style="0" customWidth="1"/>
    <col min="2827" max="2827" width="14.28125" style="0" customWidth="1"/>
    <col min="2828" max="2828" width="12.140625" style="0" bestFit="1" customWidth="1"/>
    <col min="2829" max="2829" width="14.140625" style="0" bestFit="1" customWidth="1"/>
    <col min="2830" max="2830" width="12.8515625" style="0" customWidth="1"/>
    <col min="2831" max="2831" width="18.57421875" style="0" customWidth="1"/>
    <col min="3073" max="3073" width="60.7109375" style="0" customWidth="1"/>
    <col min="3075" max="3075" width="10.57421875" style="0" bestFit="1" customWidth="1"/>
    <col min="3076" max="3076" width="11.00390625" style="0" customWidth="1"/>
    <col min="3077" max="3077" width="10.421875" style="0" customWidth="1"/>
    <col min="3078" max="3078" width="10.00390625" style="0" customWidth="1"/>
    <col min="3079" max="3079" width="9.7109375" style="0" customWidth="1"/>
    <col min="3080" max="3081" width="10.421875" style="0" customWidth="1"/>
    <col min="3082" max="3082" width="13.8515625" style="0" customWidth="1"/>
    <col min="3083" max="3083" width="14.28125" style="0" customWidth="1"/>
    <col min="3084" max="3084" width="12.140625" style="0" bestFit="1" customWidth="1"/>
    <col min="3085" max="3085" width="14.140625" style="0" bestFit="1" customWidth="1"/>
    <col min="3086" max="3086" width="12.8515625" style="0" customWidth="1"/>
    <col min="3087" max="3087" width="18.57421875" style="0" customWidth="1"/>
    <col min="3329" max="3329" width="60.7109375" style="0" customWidth="1"/>
    <col min="3331" max="3331" width="10.57421875" style="0" bestFit="1" customWidth="1"/>
    <col min="3332" max="3332" width="11.00390625" style="0" customWidth="1"/>
    <col min="3333" max="3333" width="10.421875" style="0" customWidth="1"/>
    <col min="3334" max="3334" width="10.00390625" style="0" customWidth="1"/>
    <col min="3335" max="3335" width="9.7109375" style="0" customWidth="1"/>
    <col min="3336" max="3337" width="10.421875" style="0" customWidth="1"/>
    <col min="3338" max="3338" width="13.8515625" style="0" customWidth="1"/>
    <col min="3339" max="3339" width="14.28125" style="0" customWidth="1"/>
    <col min="3340" max="3340" width="12.140625" style="0" bestFit="1" customWidth="1"/>
    <col min="3341" max="3341" width="14.140625" style="0" bestFit="1" customWidth="1"/>
    <col min="3342" max="3342" width="12.8515625" style="0" customWidth="1"/>
    <col min="3343" max="3343" width="18.57421875" style="0" customWidth="1"/>
    <col min="3585" max="3585" width="60.7109375" style="0" customWidth="1"/>
    <col min="3587" max="3587" width="10.57421875" style="0" bestFit="1" customWidth="1"/>
    <col min="3588" max="3588" width="11.00390625" style="0" customWidth="1"/>
    <col min="3589" max="3589" width="10.421875" style="0" customWidth="1"/>
    <col min="3590" max="3590" width="10.00390625" style="0" customWidth="1"/>
    <col min="3591" max="3591" width="9.7109375" style="0" customWidth="1"/>
    <col min="3592" max="3593" width="10.421875" style="0" customWidth="1"/>
    <col min="3594" max="3594" width="13.8515625" style="0" customWidth="1"/>
    <col min="3595" max="3595" width="14.28125" style="0" customWidth="1"/>
    <col min="3596" max="3596" width="12.140625" style="0" bestFit="1" customWidth="1"/>
    <col min="3597" max="3597" width="14.140625" style="0" bestFit="1" customWidth="1"/>
    <col min="3598" max="3598" width="12.8515625" style="0" customWidth="1"/>
    <col min="3599" max="3599" width="18.57421875" style="0" customWidth="1"/>
    <col min="3841" max="3841" width="60.7109375" style="0" customWidth="1"/>
    <col min="3843" max="3843" width="10.57421875" style="0" bestFit="1" customWidth="1"/>
    <col min="3844" max="3844" width="11.00390625" style="0" customWidth="1"/>
    <col min="3845" max="3845" width="10.421875" style="0" customWidth="1"/>
    <col min="3846" max="3846" width="10.00390625" style="0" customWidth="1"/>
    <col min="3847" max="3847" width="9.7109375" style="0" customWidth="1"/>
    <col min="3848" max="3849" width="10.421875" style="0" customWidth="1"/>
    <col min="3850" max="3850" width="13.8515625" style="0" customWidth="1"/>
    <col min="3851" max="3851" width="14.28125" style="0" customWidth="1"/>
    <col min="3852" max="3852" width="12.140625" style="0" bestFit="1" customWidth="1"/>
    <col min="3853" max="3853" width="14.140625" style="0" bestFit="1" customWidth="1"/>
    <col min="3854" max="3854" width="12.8515625" style="0" customWidth="1"/>
    <col min="3855" max="3855" width="18.57421875" style="0" customWidth="1"/>
    <col min="4097" max="4097" width="60.7109375" style="0" customWidth="1"/>
    <col min="4099" max="4099" width="10.57421875" style="0" bestFit="1" customWidth="1"/>
    <col min="4100" max="4100" width="11.00390625" style="0" customWidth="1"/>
    <col min="4101" max="4101" width="10.421875" style="0" customWidth="1"/>
    <col min="4102" max="4102" width="10.00390625" style="0" customWidth="1"/>
    <col min="4103" max="4103" width="9.7109375" style="0" customWidth="1"/>
    <col min="4104" max="4105" width="10.421875" style="0" customWidth="1"/>
    <col min="4106" max="4106" width="13.8515625" style="0" customWidth="1"/>
    <col min="4107" max="4107" width="14.28125" style="0" customWidth="1"/>
    <col min="4108" max="4108" width="12.140625" style="0" bestFit="1" customWidth="1"/>
    <col min="4109" max="4109" width="14.140625" style="0" bestFit="1" customWidth="1"/>
    <col min="4110" max="4110" width="12.8515625" style="0" customWidth="1"/>
    <col min="4111" max="4111" width="18.57421875" style="0" customWidth="1"/>
    <col min="4353" max="4353" width="60.7109375" style="0" customWidth="1"/>
    <col min="4355" max="4355" width="10.57421875" style="0" bestFit="1" customWidth="1"/>
    <col min="4356" max="4356" width="11.00390625" style="0" customWidth="1"/>
    <col min="4357" max="4357" width="10.421875" style="0" customWidth="1"/>
    <col min="4358" max="4358" width="10.00390625" style="0" customWidth="1"/>
    <col min="4359" max="4359" width="9.7109375" style="0" customWidth="1"/>
    <col min="4360" max="4361" width="10.421875" style="0" customWidth="1"/>
    <col min="4362" max="4362" width="13.8515625" style="0" customWidth="1"/>
    <col min="4363" max="4363" width="14.28125" style="0" customWidth="1"/>
    <col min="4364" max="4364" width="12.140625" style="0" bestFit="1" customWidth="1"/>
    <col min="4365" max="4365" width="14.140625" style="0" bestFit="1" customWidth="1"/>
    <col min="4366" max="4366" width="12.8515625" style="0" customWidth="1"/>
    <col min="4367" max="4367" width="18.57421875" style="0" customWidth="1"/>
    <col min="4609" max="4609" width="60.7109375" style="0" customWidth="1"/>
    <col min="4611" max="4611" width="10.57421875" style="0" bestFit="1" customWidth="1"/>
    <col min="4612" max="4612" width="11.00390625" style="0" customWidth="1"/>
    <col min="4613" max="4613" width="10.421875" style="0" customWidth="1"/>
    <col min="4614" max="4614" width="10.00390625" style="0" customWidth="1"/>
    <col min="4615" max="4615" width="9.7109375" style="0" customWidth="1"/>
    <col min="4616" max="4617" width="10.421875" style="0" customWidth="1"/>
    <col min="4618" max="4618" width="13.8515625" style="0" customWidth="1"/>
    <col min="4619" max="4619" width="14.28125" style="0" customWidth="1"/>
    <col min="4620" max="4620" width="12.140625" style="0" bestFit="1" customWidth="1"/>
    <col min="4621" max="4621" width="14.140625" style="0" bestFit="1" customWidth="1"/>
    <col min="4622" max="4622" width="12.8515625" style="0" customWidth="1"/>
    <col min="4623" max="4623" width="18.57421875" style="0" customWidth="1"/>
    <col min="4865" max="4865" width="60.7109375" style="0" customWidth="1"/>
    <col min="4867" max="4867" width="10.57421875" style="0" bestFit="1" customWidth="1"/>
    <col min="4868" max="4868" width="11.00390625" style="0" customWidth="1"/>
    <col min="4869" max="4869" width="10.421875" style="0" customWidth="1"/>
    <col min="4870" max="4870" width="10.00390625" style="0" customWidth="1"/>
    <col min="4871" max="4871" width="9.7109375" style="0" customWidth="1"/>
    <col min="4872" max="4873" width="10.421875" style="0" customWidth="1"/>
    <col min="4874" max="4874" width="13.8515625" style="0" customWidth="1"/>
    <col min="4875" max="4875" width="14.28125" style="0" customWidth="1"/>
    <col min="4876" max="4876" width="12.140625" style="0" bestFit="1" customWidth="1"/>
    <col min="4877" max="4877" width="14.140625" style="0" bestFit="1" customWidth="1"/>
    <col min="4878" max="4878" width="12.8515625" style="0" customWidth="1"/>
    <col min="4879" max="4879" width="18.57421875" style="0" customWidth="1"/>
    <col min="5121" max="5121" width="60.7109375" style="0" customWidth="1"/>
    <col min="5123" max="5123" width="10.57421875" style="0" bestFit="1" customWidth="1"/>
    <col min="5124" max="5124" width="11.00390625" style="0" customWidth="1"/>
    <col min="5125" max="5125" width="10.421875" style="0" customWidth="1"/>
    <col min="5126" max="5126" width="10.00390625" style="0" customWidth="1"/>
    <col min="5127" max="5127" width="9.7109375" style="0" customWidth="1"/>
    <col min="5128" max="5129" width="10.421875" style="0" customWidth="1"/>
    <col min="5130" max="5130" width="13.8515625" style="0" customWidth="1"/>
    <col min="5131" max="5131" width="14.28125" style="0" customWidth="1"/>
    <col min="5132" max="5132" width="12.140625" style="0" bestFit="1" customWidth="1"/>
    <col min="5133" max="5133" width="14.140625" style="0" bestFit="1" customWidth="1"/>
    <col min="5134" max="5134" width="12.8515625" style="0" customWidth="1"/>
    <col min="5135" max="5135" width="18.57421875" style="0" customWidth="1"/>
    <col min="5377" max="5377" width="60.7109375" style="0" customWidth="1"/>
    <col min="5379" max="5379" width="10.57421875" style="0" bestFit="1" customWidth="1"/>
    <col min="5380" max="5380" width="11.00390625" style="0" customWidth="1"/>
    <col min="5381" max="5381" width="10.421875" style="0" customWidth="1"/>
    <col min="5382" max="5382" width="10.00390625" style="0" customWidth="1"/>
    <col min="5383" max="5383" width="9.7109375" style="0" customWidth="1"/>
    <col min="5384" max="5385" width="10.421875" style="0" customWidth="1"/>
    <col min="5386" max="5386" width="13.8515625" style="0" customWidth="1"/>
    <col min="5387" max="5387" width="14.28125" style="0" customWidth="1"/>
    <col min="5388" max="5388" width="12.140625" style="0" bestFit="1" customWidth="1"/>
    <col min="5389" max="5389" width="14.140625" style="0" bestFit="1" customWidth="1"/>
    <col min="5390" max="5390" width="12.8515625" style="0" customWidth="1"/>
    <col min="5391" max="5391" width="18.57421875" style="0" customWidth="1"/>
    <col min="5633" max="5633" width="60.7109375" style="0" customWidth="1"/>
    <col min="5635" max="5635" width="10.57421875" style="0" bestFit="1" customWidth="1"/>
    <col min="5636" max="5636" width="11.00390625" style="0" customWidth="1"/>
    <col min="5637" max="5637" width="10.421875" style="0" customWidth="1"/>
    <col min="5638" max="5638" width="10.00390625" style="0" customWidth="1"/>
    <col min="5639" max="5639" width="9.7109375" style="0" customWidth="1"/>
    <col min="5640" max="5641" width="10.421875" style="0" customWidth="1"/>
    <col min="5642" max="5642" width="13.8515625" style="0" customWidth="1"/>
    <col min="5643" max="5643" width="14.28125" style="0" customWidth="1"/>
    <col min="5644" max="5644" width="12.140625" style="0" bestFit="1" customWidth="1"/>
    <col min="5645" max="5645" width="14.140625" style="0" bestFit="1" customWidth="1"/>
    <col min="5646" max="5646" width="12.8515625" style="0" customWidth="1"/>
    <col min="5647" max="5647" width="18.57421875" style="0" customWidth="1"/>
    <col min="5889" max="5889" width="60.7109375" style="0" customWidth="1"/>
    <col min="5891" max="5891" width="10.57421875" style="0" bestFit="1" customWidth="1"/>
    <col min="5892" max="5892" width="11.00390625" style="0" customWidth="1"/>
    <col min="5893" max="5893" width="10.421875" style="0" customWidth="1"/>
    <col min="5894" max="5894" width="10.00390625" style="0" customWidth="1"/>
    <col min="5895" max="5895" width="9.7109375" style="0" customWidth="1"/>
    <col min="5896" max="5897" width="10.421875" style="0" customWidth="1"/>
    <col min="5898" max="5898" width="13.8515625" style="0" customWidth="1"/>
    <col min="5899" max="5899" width="14.28125" style="0" customWidth="1"/>
    <col min="5900" max="5900" width="12.140625" style="0" bestFit="1" customWidth="1"/>
    <col min="5901" max="5901" width="14.140625" style="0" bestFit="1" customWidth="1"/>
    <col min="5902" max="5902" width="12.8515625" style="0" customWidth="1"/>
    <col min="5903" max="5903" width="18.57421875" style="0" customWidth="1"/>
    <col min="6145" max="6145" width="60.7109375" style="0" customWidth="1"/>
    <col min="6147" max="6147" width="10.57421875" style="0" bestFit="1" customWidth="1"/>
    <col min="6148" max="6148" width="11.00390625" style="0" customWidth="1"/>
    <col min="6149" max="6149" width="10.421875" style="0" customWidth="1"/>
    <col min="6150" max="6150" width="10.00390625" style="0" customWidth="1"/>
    <col min="6151" max="6151" width="9.7109375" style="0" customWidth="1"/>
    <col min="6152" max="6153" width="10.421875" style="0" customWidth="1"/>
    <col min="6154" max="6154" width="13.8515625" style="0" customWidth="1"/>
    <col min="6155" max="6155" width="14.28125" style="0" customWidth="1"/>
    <col min="6156" max="6156" width="12.140625" style="0" bestFit="1" customWidth="1"/>
    <col min="6157" max="6157" width="14.140625" style="0" bestFit="1" customWidth="1"/>
    <col min="6158" max="6158" width="12.8515625" style="0" customWidth="1"/>
    <col min="6159" max="6159" width="18.57421875" style="0" customWidth="1"/>
    <col min="6401" max="6401" width="60.7109375" style="0" customWidth="1"/>
    <col min="6403" max="6403" width="10.57421875" style="0" bestFit="1" customWidth="1"/>
    <col min="6404" max="6404" width="11.00390625" style="0" customWidth="1"/>
    <col min="6405" max="6405" width="10.421875" style="0" customWidth="1"/>
    <col min="6406" max="6406" width="10.00390625" style="0" customWidth="1"/>
    <col min="6407" max="6407" width="9.7109375" style="0" customWidth="1"/>
    <col min="6408" max="6409" width="10.421875" style="0" customWidth="1"/>
    <col min="6410" max="6410" width="13.8515625" style="0" customWidth="1"/>
    <col min="6411" max="6411" width="14.28125" style="0" customWidth="1"/>
    <col min="6412" max="6412" width="12.140625" style="0" bestFit="1" customWidth="1"/>
    <col min="6413" max="6413" width="14.140625" style="0" bestFit="1" customWidth="1"/>
    <col min="6414" max="6414" width="12.8515625" style="0" customWidth="1"/>
    <col min="6415" max="6415" width="18.57421875" style="0" customWidth="1"/>
    <col min="6657" max="6657" width="60.7109375" style="0" customWidth="1"/>
    <col min="6659" max="6659" width="10.57421875" style="0" bestFit="1" customWidth="1"/>
    <col min="6660" max="6660" width="11.00390625" style="0" customWidth="1"/>
    <col min="6661" max="6661" width="10.421875" style="0" customWidth="1"/>
    <col min="6662" max="6662" width="10.00390625" style="0" customWidth="1"/>
    <col min="6663" max="6663" width="9.7109375" style="0" customWidth="1"/>
    <col min="6664" max="6665" width="10.421875" style="0" customWidth="1"/>
    <col min="6666" max="6666" width="13.8515625" style="0" customWidth="1"/>
    <col min="6667" max="6667" width="14.28125" style="0" customWidth="1"/>
    <col min="6668" max="6668" width="12.140625" style="0" bestFit="1" customWidth="1"/>
    <col min="6669" max="6669" width="14.140625" style="0" bestFit="1" customWidth="1"/>
    <col min="6670" max="6670" width="12.8515625" style="0" customWidth="1"/>
    <col min="6671" max="6671" width="18.57421875" style="0" customWidth="1"/>
    <col min="6913" max="6913" width="60.7109375" style="0" customWidth="1"/>
    <col min="6915" max="6915" width="10.57421875" style="0" bestFit="1" customWidth="1"/>
    <col min="6916" max="6916" width="11.00390625" style="0" customWidth="1"/>
    <col min="6917" max="6917" width="10.421875" style="0" customWidth="1"/>
    <col min="6918" max="6918" width="10.00390625" style="0" customWidth="1"/>
    <col min="6919" max="6919" width="9.7109375" style="0" customWidth="1"/>
    <col min="6920" max="6921" width="10.421875" style="0" customWidth="1"/>
    <col min="6922" max="6922" width="13.8515625" style="0" customWidth="1"/>
    <col min="6923" max="6923" width="14.28125" style="0" customWidth="1"/>
    <col min="6924" max="6924" width="12.140625" style="0" bestFit="1" customWidth="1"/>
    <col min="6925" max="6925" width="14.140625" style="0" bestFit="1" customWidth="1"/>
    <col min="6926" max="6926" width="12.8515625" style="0" customWidth="1"/>
    <col min="6927" max="6927" width="18.57421875" style="0" customWidth="1"/>
    <col min="7169" max="7169" width="60.7109375" style="0" customWidth="1"/>
    <col min="7171" max="7171" width="10.57421875" style="0" bestFit="1" customWidth="1"/>
    <col min="7172" max="7172" width="11.00390625" style="0" customWidth="1"/>
    <col min="7173" max="7173" width="10.421875" style="0" customWidth="1"/>
    <col min="7174" max="7174" width="10.00390625" style="0" customWidth="1"/>
    <col min="7175" max="7175" width="9.7109375" style="0" customWidth="1"/>
    <col min="7176" max="7177" width="10.421875" style="0" customWidth="1"/>
    <col min="7178" max="7178" width="13.8515625" style="0" customWidth="1"/>
    <col min="7179" max="7179" width="14.28125" style="0" customWidth="1"/>
    <col min="7180" max="7180" width="12.140625" style="0" bestFit="1" customWidth="1"/>
    <col min="7181" max="7181" width="14.140625" style="0" bestFit="1" customWidth="1"/>
    <col min="7182" max="7182" width="12.8515625" style="0" customWidth="1"/>
    <col min="7183" max="7183" width="18.57421875" style="0" customWidth="1"/>
    <col min="7425" max="7425" width="60.7109375" style="0" customWidth="1"/>
    <col min="7427" max="7427" width="10.57421875" style="0" bestFit="1" customWidth="1"/>
    <col min="7428" max="7428" width="11.00390625" style="0" customWidth="1"/>
    <col min="7429" max="7429" width="10.421875" style="0" customWidth="1"/>
    <col min="7430" max="7430" width="10.00390625" style="0" customWidth="1"/>
    <col min="7431" max="7431" width="9.7109375" style="0" customWidth="1"/>
    <col min="7432" max="7433" width="10.421875" style="0" customWidth="1"/>
    <col min="7434" max="7434" width="13.8515625" style="0" customWidth="1"/>
    <col min="7435" max="7435" width="14.28125" style="0" customWidth="1"/>
    <col min="7436" max="7436" width="12.140625" style="0" bestFit="1" customWidth="1"/>
    <col min="7437" max="7437" width="14.140625" style="0" bestFit="1" customWidth="1"/>
    <col min="7438" max="7438" width="12.8515625" style="0" customWidth="1"/>
    <col min="7439" max="7439" width="18.57421875" style="0" customWidth="1"/>
    <col min="7681" max="7681" width="60.7109375" style="0" customWidth="1"/>
    <col min="7683" max="7683" width="10.57421875" style="0" bestFit="1" customWidth="1"/>
    <col min="7684" max="7684" width="11.00390625" style="0" customWidth="1"/>
    <col min="7685" max="7685" width="10.421875" style="0" customWidth="1"/>
    <col min="7686" max="7686" width="10.00390625" style="0" customWidth="1"/>
    <col min="7687" max="7687" width="9.7109375" style="0" customWidth="1"/>
    <col min="7688" max="7689" width="10.421875" style="0" customWidth="1"/>
    <col min="7690" max="7690" width="13.8515625" style="0" customWidth="1"/>
    <col min="7691" max="7691" width="14.28125" style="0" customWidth="1"/>
    <col min="7692" max="7692" width="12.140625" style="0" bestFit="1" customWidth="1"/>
    <col min="7693" max="7693" width="14.140625" style="0" bestFit="1" customWidth="1"/>
    <col min="7694" max="7694" width="12.8515625" style="0" customWidth="1"/>
    <col min="7695" max="7695" width="18.57421875" style="0" customWidth="1"/>
    <col min="7937" max="7937" width="60.7109375" style="0" customWidth="1"/>
    <col min="7939" max="7939" width="10.57421875" style="0" bestFit="1" customWidth="1"/>
    <col min="7940" max="7940" width="11.00390625" style="0" customWidth="1"/>
    <col min="7941" max="7941" width="10.421875" style="0" customWidth="1"/>
    <col min="7942" max="7942" width="10.00390625" style="0" customWidth="1"/>
    <col min="7943" max="7943" width="9.7109375" style="0" customWidth="1"/>
    <col min="7944" max="7945" width="10.421875" style="0" customWidth="1"/>
    <col min="7946" max="7946" width="13.8515625" style="0" customWidth="1"/>
    <col min="7947" max="7947" width="14.28125" style="0" customWidth="1"/>
    <col min="7948" max="7948" width="12.140625" style="0" bestFit="1" customWidth="1"/>
    <col min="7949" max="7949" width="14.140625" style="0" bestFit="1" customWidth="1"/>
    <col min="7950" max="7950" width="12.8515625" style="0" customWidth="1"/>
    <col min="7951" max="7951" width="18.57421875" style="0" customWidth="1"/>
    <col min="8193" max="8193" width="60.7109375" style="0" customWidth="1"/>
    <col min="8195" max="8195" width="10.57421875" style="0" bestFit="1" customWidth="1"/>
    <col min="8196" max="8196" width="11.00390625" style="0" customWidth="1"/>
    <col min="8197" max="8197" width="10.421875" style="0" customWidth="1"/>
    <col min="8198" max="8198" width="10.00390625" style="0" customWidth="1"/>
    <col min="8199" max="8199" width="9.7109375" style="0" customWidth="1"/>
    <col min="8200" max="8201" width="10.421875" style="0" customWidth="1"/>
    <col min="8202" max="8202" width="13.8515625" style="0" customWidth="1"/>
    <col min="8203" max="8203" width="14.28125" style="0" customWidth="1"/>
    <col min="8204" max="8204" width="12.140625" style="0" bestFit="1" customWidth="1"/>
    <col min="8205" max="8205" width="14.140625" style="0" bestFit="1" customWidth="1"/>
    <col min="8206" max="8206" width="12.8515625" style="0" customWidth="1"/>
    <col min="8207" max="8207" width="18.57421875" style="0" customWidth="1"/>
    <col min="8449" max="8449" width="60.7109375" style="0" customWidth="1"/>
    <col min="8451" max="8451" width="10.57421875" style="0" bestFit="1" customWidth="1"/>
    <col min="8452" max="8452" width="11.00390625" style="0" customWidth="1"/>
    <col min="8453" max="8453" width="10.421875" style="0" customWidth="1"/>
    <col min="8454" max="8454" width="10.00390625" style="0" customWidth="1"/>
    <col min="8455" max="8455" width="9.7109375" style="0" customWidth="1"/>
    <col min="8456" max="8457" width="10.421875" style="0" customWidth="1"/>
    <col min="8458" max="8458" width="13.8515625" style="0" customWidth="1"/>
    <col min="8459" max="8459" width="14.28125" style="0" customWidth="1"/>
    <col min="8460" max="8460" width="12.140625" style="0" bestFit="1" customWidth="1"/>
    <col min="8461" max="8461" width="14.140625" style="0" bestFit="1" customWidth="1"/>
    <col min="8462" max="8462" width="12.8515625" style="0" customWidth="1"/>
    <col min="8463" max="8463" width="18.57421875" style="0" customWidth="1"/>
    <col min="8705" max="8705" width="60.7109375" style="0" customWidth="1"/>
    <col min="8707" max="8707" width="10.57421875" style="0" bestFit="1" customWidth="1"/>
    <col min="8708" max="8708" width="11.00390625" style="0" customWidth="1"/>
    <col min="8709" max="8709" width="10.421875" style="0" customWidth="1"/>
    <col min="8710" max="8710" width="10.00390625" style="0" customWidth="1"/>
    <col min="8711" max="8711" width="9.7109375" style="0" customWidth="1"/>
    <col min="8712" max="8713" width="10.421875" style="0" customWidth="1"/>
    <col min="8714" max="8714" width="13.8515625" style="0" customWidth="1"/>
    <col min="8715" max="8715" width="14.28125" style="0" customWidth="1"/>
    <col min="8716" max="8716" width="12.140625" style="0" bestFit="1" customWidth="1"/>
    <col min="8717" max="8717" width="14.140625" style="0" bestFit="1" customWidth="1"/>
    <col min="8718" max="8718" width="12.8515625" style="0" customWidth="1"/>
    <col min="8719" max="8719" width="18.57421875" style="0" customWidth="1"/>
    <col min="8961" max="8961" width="60.7109375" style="0" customWidth="1"/>
    <col min="8963" max="8963" width="10.57421875" style="0" bestFit="1" customWidth="1"/>
    <col min="8964" max="8964" width="11.00390625" style="0" customWidth="1"/>
    <col min="8965" max="8965" width="10.421875" style="0" customWidth="1"/>
    <col min="8966" max="8966" width="10.00390625" style="0" customWidth="1"/>
    <col min="8967" max="8967" width="9.7109375" style="0" customWidth="1"/>
    <col min="8968" max="8969" width="10.421875" style="0" customWidth="1"/>
    <col min="8970" max="8970" width="13.8515625" style="0" customWidth="1"/>
    <col min="8971" max="8971" width="14.28125" style="0" customWidth="1"/>
    <col min="8972" max="8972" width="12.140625" style="0" bestFit="1" customWidth="1"/>
    <col min="8973" max="8973" width="14.140625" style="0" bestFit="1" customWidth="1"/>
    <col min="8974" max="8974" width="12.8515625" style="0" customWidth="1"/>
    <col min="8975" max="8975" width="18.57421875" style="0" customWidth="1"/>
    <col min="9217" max="9217" width="60.7109375" style="0" customWidth="1"/>
    <col min="9219" max="9219" width="10.57421875" style="0" bestFit="1" customWidth="1"/>
    <col min="9220" max="9220" width="11.00390625" style="0" customWidth="1"/>
    <col min="9221" max="9221" width="10.421875" style="0" customWidth="1"/>
    <col min="9222" max="9222" width="10.00390625" style="0" customWidth="1"/>
    <col min="9223" max="9223" width="9.7109375" style="0" customWidth="1"/>
    <col min="9224" max="9225" width="10.421875" style="0" customWidth="1"/>
    <col min="9226" max="9226" width="13.8515625" style="0" customWidth="1"/>
    <col min="9227" max="9227" width="14.28125" style="0" customWidth="1"/>
    <col min="9228" max="9228" width="12.140625" style="0" bestFit="1" customWidth="1"/>
    <col min="9229" max="9229" width="14.140625" style="0" bestFit="1" customWidth="1"/>
    <col min="9230" max="9230" width="12.8515625" style="0" customWidth="1"/>
    <col min="9231" max="9231" width="18.57421875" style="0" customWidth="1"/>
    <col min="9473" max="9473" width="60.7109375" style="0" customWidth="1"/>
    <col min="9475" max="9475" width="10.57421875" style="0" bestFit="1" customWidth="1"/>
    <col min="9476" max="9476" width="11.00390625" style="0" customWidth="1"/>
    <col min="9477" max="9477" width="10.421875" style="0" customWidth="1"/>
    <col min="9478" max="9478" width="10.00390625" style="0" customWidth="1"/>
    <col min="9479" max="9479" width="9.7109375" style="0" customWidth="1"/>
    <col min="9480" max="9481" width="10.421875" style="0" customWidth="1"/>
    <col min="9482" max="9482" width="13.8515625" style="0" customWidth="1"/>
    <col min="9483" max="9483" width="14.28125" style="0" customWidth="1"/>
    <col min="9484" max="9484" width="12.140625" style="0" bestFit="1" customWidth="1"/>
    <col min="9485" max="9485" width="14.140625" style="0" bestFit="1" customWidth="1"/>
    <col min="9486" max="9486" width="12.8515625" style="0" customWidth="1"/>
    <col min="9487" max="9487" width="18.57421875" style="0" customWidth="1"/>
    <col min="9729" max="9729" width="60.7109375" style="0" customWidth="1"/>
    <col min="9731" max="9731" width="10.57421875" style="0" bestFit="1" customWidth="1"/>
    <col min="9732" max="9732" width="11.00390625" style="0" customWidth="1"/>
    <col min="9733" max="9733" width="10.421875" style="0" customWidth="1"/>
    <col min="9734" max="9734" width="10.00390625" style="0" customWidth="1"/>
    <col min="9735" max="9735" width="9.7109375" style="0" customWidth="1"/>
    <col min="9736" max="9737" width="10.421875" style="0" customWidth="1"/>
    <col min="9738" max="9738" width="13.8515625" style="0" customWidth="1"/>
    <col min="9739" max="9739" width="14.28125" style="0" customWidth="1"/>
    <col min="9740" max="9740" width="12.140625" style="0" bestFit="1" customWidth="1"/>
    <col min="9741" max="9741" width="14.140625" style="0" bestFit="1" customWidth="1"/>
    <col min="9742" max="9742" width="12.8515625" style="0" customWidth="1"/>
    <col min="9743" max="9743" width="18.57421875" style="0" customWidth="1"/>
    <col min="9985" max="9985" width="60.7109375" style="0" customWidth="1"/>
    <col min="9987" max="9987" width="10.57421875" style="0" bestFit="1" customWidth="1"/>
    <col min="9988" max="9988" width="11.00390625" style="0" customWidth="1"/>
    <col min="9989" max="9989" width="10.421875" style="0" customWidth="1"/>
    <col min="9990" max="9990" width="10.00390625" style="0" customWidth="1"/>
    <col min="9991" max="9991" width="9.7109375" style="0" customWidth="1"/>
    <col min="9992" max="9993" width="10.421875" style="0" customWidth="1"/>
    <col min="9994" max="9994" width="13.8515625" style="0" customWidth="1"/>
    <col min="9995" max="9995" width="14.28125" style="0" customWidth="1"/>
    <col min="9996" max="9996" width="12.140625" style="0" bestFit="1" customWidth="1"/>
    <col min="9997" max="9997" width="14.140625" style="0" bestFit="1" customWidth="1"/>
    <col min="9998" max="9998" width="12.8515625" style="0" customWidth="1"/>
    <col min="9999" max="9999" width="18.57421875" style="0" customWidth="1"/>
    <col min="10241" max="10241" width="60.7109375" style="0" customWidth="1"/>
    <col min="10243" max="10243" width="10.57421875" style="0" bestFit="1" customWidth="1"/>
    <col min="10244" max="10244" width="11.00390625" style="0" customWidth="1"/>
    <col min="10245" max="10245" width="10.421875" style="0" customWidth="1"/>
    <col min="10246" max="10246" width="10.00390625" style="0" customWidth="1"/>
    <col min="10247" max="10247" width="9.7109375" style="0" customWidth="1"/>
    <col min="10248" max="10249" width="10.421875" style="0" customWidth="1"/>
    <col min="10250" max="10250" width="13.8515625" style="0" customWidth="1"/>
    <col min="10251" max="10251" width="14.28125" style="0" customWidth="1"/>
    <col min="10252" max="10252" width="12.140625" style="0" bestFit="1" customWidth="1"/>
    <col min="10253" max="10253" width="14.140625" style="0" bestFit="1" customWidth="1"/>
    <col min="10254" max="10254" width="12.8515625" style="0" customWidth="1"/>
    <col min="10255" max="10255" width="18.57421875" style="0" customWidth="1"/>
    <col min="10497" max="10497" width="60.7109375" style="0" customWidth="1"/>
    <col min="10499" max="10499" width="10.57421875" style="0" bestFit="1" customWidth="1"/>
    <col min="10500" max="10500" width="11.00390625" style="0" customWidth="1"/>
    <col min="10501" max="10501" width="10.421875" style="0" customWidth="1"/>
    <col min="10502" max="10502" width="10.00390625" style="0" customWidth="1"/>
    <col min="10503" max="10503" width="9.7109375" style="0" customWidth="1"/>
    <col min="10504" max="10505" width="10.421875" style="0" customWidth="1"/>
    <col min="10506" max="10506" width="13.8515625" style="0" customWidth="1"/>
    <col min="10507" max="10507" width="14.28125" style="0" customWidth="1"/>
    <col min="10508" max="10508" width="12.140625" style="0" bestFit="1" customWidth="1"/>
    <col min="10509" max="10509" width="14.140625" style="0" bestFit="1" customWidth="1"/>
    <col min="10510" max="10510" width="12.8515625" style="0" customWidth="1"/>
    <col min="10511" max="10511" width="18.57421875" style="0" customWidth="1"/>
    <col min="10753" max="10753" width="60.7109375" style="0" customWidth="1"/>
    <col min="10755" max="10755" width="10.57421875" style="0" bestFit="1" customWidth="1"/>
    <col min="10756" max="10756" width="11.00390625" style="0" customWidth="1"/>
    <col min="10757" max="10757" width="10.421875" style="0" customWidth="1"/>
    <col min="10758" max="10758" width="10.00390625" style="0" customWidth="1"/>
    <col min="10759" max="10759" width="9.7109375" style="0" customWidth="1"/>
    <col min="10760" max="10761" width="10.421875" style="0" customWidth="1"/>
    <col min="10762" max="10762" width="13.8515625" style="0" customWidth="1"/>
    <col min="10763" max="10763" width="14.28125" style="0" customWidth="1"/>
    <col min="10764" max="10764" width="12.140625" style="0" bestFit="1" customWidth="1"/>
    <col min="10765" max="10765" width="14.140625" style="0" bestFit="1" customWidth="1"/>
    <col min="10766" max="10766" width="12.8515625" style="0" customWidth="1"/>
    <col min="10767" max="10767" width="18.57421875" style="0" customWidth="1"/>
    <col min="11009" max="11009" width="60.7109375" style="0" customWidth="1"/>
    <col min="11011" max="11011" width="10.57421875" style="0" bestFit="1" customWidth="1"/>
    <col min="11012" max="11012" width="11.00390625" style="0" customWidth="1"/>
    <col min="11013" max="11013" width="10.421875" style="0" customWidth="1"/>
    <col min="11014" max="11014" width="10.00390625" style="0" customWidth="1"/>
    <col min="11015" max="11015" width="9.7109375" style="0" customWidth="1"/>
    <col min="11016" max="11017" width="10.421875" style="0" customWidth="1"/>
    <col min="11018" max="11018" width="13.8515625" style="0" customWidth="1"/>
    <col min="11019" max="11019" width="14.28125" style="0" customWidth="1"/>
    <col min="11020" max="11020" width="12.140625" style="0" bestFit="1" customWidth="1"/>
    <col min="11021" max="11021" width="14.140625" style="0" bestFit="1" customWidth="1"/>
    <col min="11022" max="11022" width="12.8515625" style="0" customWidth="1"/>
    <col min="11023" max="11023" width="18.57421875" style="0" customWidth="1"/>
    <col min="11265" max="11265" width="60.7109375" style="0" customWidth="1"/>
    <col min="11267" max="11267" width="10.57421875" style="0" bestFit="1" customWidth="1"/>
    <col min="11268" max="11268" width="11.00390625" style="0" customWidth="1"/>
    <col min="11269" max="11269" width="10.421875" style="0" customWidth="1"/>
    <col min="11270" max="11270" width="10.00390625" style="0" customWidth="1"/>
    <col min="11271" max="11271" width="9.7109375" style="0" customWidth="1"/>
    <col min="11272" max="11273" width="10.421875" style="0" customWidth="1"/>
    <col min="11274" max="11274" width="13.8515625" style="0" customWidth="1"/>
    <col min="11275" max="11275" width="14.28125" style="0" customWidth="1"/>
    <col min="11276" max="11276" width="12.140625" style="0" bestFit="1" customWidth="1"/>
    <col min="11277" max="11277" width="14.140625" style="0" bestFit="1" customWidth="1"/>
    <col min="11278" max="11278" width="12.8515625" style="0" customWidth="1"/>
    <col min="11279" max="11279" width="18.57421875" style="0" customWidth="1"/>
    <col min="11521" max="11521" width="60.7109375" style="0" customWidth="1"/>
    <col min="11523" max="11523" width="10.57421875" style="0" bestFit="1" customWidth="1"/>
    <col min="11524" max="11524" width="11.00390625" style="0" customWidth="1"/>
    <col min="11525" max="11525" width="10.421875" style="0" customWidth="1"/>
    <col min="11526" max="11526" width="10.00390625" style="0" customWidth="1"/>
    <col min="11527" max="11527" width="9.7109375" style="0" customWidth="1"/>
    <col min="11528" max="11529" width="10.421875" style="0" customWidth="1"/>
    <col min="11530" max="11530" width="13.8515625" style="0" customWidth="1"/>
    <col min="11531" max="11531" width="14.28125" style="0" customWidth="1"/>
    <col min="11532" max="11532" width="12.140625" style="0" bestFit="1" customWidth="1"/>
    <col min="11533" max="11533" width="14.140625" style="0" bestFit="1" customWidth="1"/>
    <col min="11534" max="11534" width="12.8515625" style="0" customWidth="1"/>
    <col min="11535" max="11535" width="18.57421875" style="0" customWidth="1"/>
    <col min="11777" max="11777" width="60.7109375" style="0" customWidth="1"/>
    <col min="11779" max="11779" width="10.57421875" style="0" bestFit="1" customWidth="1"/>
    <col min="11780" max="11780" width="11.00390625" style="0" customWidth="1"/>
    <col min="11781" max="11781" width="10.421875" style="0" customWidth="1"/>
    <col min="11782" max="11782" width="10.00390625" style="0" customWidth="1"/>
    <col min="11783" max="11783" width="9.7109375" style="0" customWidth="1"/>
    <col min="11784" max="11785" width="10.421875" style="0" customWidth="1"/>
    <col min="11786" max="11786" width="13.8515625" style="0" customWidth="1"/>
    <col min="11787" max="11787" width="14.28125" style="0" customWidth="1"/>
    <col min="11788" max="11788" width="12.140625" style="0" bestFit="1" customWidth="1"/>
    <col min="11789" max="11789" width="14.140625" style="0" bestFit="1" customWidth="1"/>
    <col min="11790" max="11790" width="12.8515625" style="0" customWidth="1"/>
    <col min="11791" max="11791" width="18.57421875" style="0" customWidth="1"/>
    <col min="12033" max="12033" width="60.7109375" style="0" customWidth="1"/>
    <col min="12035" max="12035" width="10.57421875" style="0" bestFit="1" customWidth="1"/>
    <col min="12036" max="12036" width="11.00390625" style="0" customWidth="1"/>
    <col min="12037" max="12037" width="10.421875" style="0" customWidth="1"/>
    <col min="12038" max="12038" width="10.00390625" style="0" customWidth="1"/>
    <col min="12039" max="12039" width="9.7109375" style="0" customWidth="1"/>
    <col min="12040" max="12041" width="10.421875" style="0" customWidth="1"/>
    <col min="12042" max="12042" width="13.8515625" style="0" customWidth="1"/>
    <col min="12043" max="12043" width="14.28125" style="0" customWidth="1"/>
    <col min="12044" max="12044" width="12.140625" style="0" bestFit="1" customWidth="1"/>
    <col min="12045" max="12045" width="14.140625" style="0" bestFit="1" customWidth="1"/>
    <col min="12046" max="12046" width="12.8515625" style="0" customWidth="1"/>
    <col min="12047" max="12047" width="18.57421875" style="0" customWidth="1"/>
    <col min="12289" max="12289" width="60.7109375" style="0" customWidth="1"/>
    <col min="12291" max="12291" width="10.57421875" style="0" bestFit="1" customWidth="1"/>
    <col min="12292" max="12292" width="11.00390625" style="0" customWidth="1"/>
    <col min="12293" max="12293" width="10.421875" style="0" customWidth="1"/>
    <col min="12294" max="12294" width="10.00390625" style="0" customWidth="1"/>
    <col min="12295" max="12295" width="9.7109375" style="0" customWidth="1"/>
    <col min="12296" max="12297" width="10.421875" style="0" customWidth="1"/>
    <col min="12298" max="12298" width="13.8515625" style="0" customWidth="1"/>
    <col min="12299" max="12299" width="14.28125" style="0" customWidth="1"/>
    <col min="12300" max="12300" width="12.140625" style="0" bestFit="1" customWidth="1"/>
    <col min="12301" max="12301" width="14.140625" style="0" bestFit="1" customWidth="1"/>
    <col min="12302" max="12302" width="12.8515625" style="0" customWidth="1"/>
    <col min="12303" max="12303" width="18.57421875" style="0" customWidth="1"/>
    <col min="12545" max="12545" width="60.7109375" style="0" customWidth="1"/>
    <col min="12547" max="12547" width="10.57421875" style="0" bestFit="1" customWidth="1"/>
    <col min="12548" max="12548" width="11.00390625" style="0" customWidth="1"/>
    <col min="12549" max="12549" width="10.421875" style="0" customWidth="1"/>
    <col min="12550" max="12550" width="10.00390625" style="0" customWidth="1"/>
    <col min="12551" max="12551" width="9.7109375" style="0" customWidth="1"/>
    <col min="12552" max="12553" width="10.421875" style="0" customWidth="1"/>
    <col min="12554" max="12554" width="13.8515625" style="0" customWidth="1"/>
    <col min="12555" max="12555" width="14.28125" style="0" customWidth="1"/>
    <col min="12556" max="12556" width="12.140625" style="0" bestFit="1" customWidth="1"/>
    <col min="12557" max="12557" width="14.140625" style="0" bestFit="1" customWidth="1"/>
    <col min="12558" max="12558" width="12.8515625" style="0" customWidth="1"/>
    <col min="12559" max="12559" width="18.57421875" style="0" customWidth="1"/>
    <col min="12801" max="12801" width="60.7109375" style="0" customWidth="1"/>
    <col min="12803" max="12803" width="10.57421875" style="0" bestFit="1" customWidth="1"/>
    <col min="12804" max="12804" width="11.00390625" style="0" customWidth="1"/>
    <col min="12805" max="12805" width="10.421875" style="0" customWidth="1"/>
    <col min="12806" max="12806" width="10.00390625" style="0" customWidth="1"/>
    <col min="12807" max="12807" width="9.7109375" style="0" customWidth="1"/>
    <col min="12808" max="12809" width="10.421875" style="0" customWidth="1"/>
    <col min="12810" max="12810" width="13.8515625" style="0" customWidth="1"/>
    <col min="12811" max="12811" width="14.28125" style="0" customWidth="1"/>
    <col min="12812" max="12812" width="12.140625" style="0" bestFit="1" customWidth="1"/>
    <col min="12813" max="12813" width="14.140625" style="0" bestFit="1" customWidth="1"/>
    <col min="12814" max="12814" width="12.8515625" style="0" customWidth="1"/>
    <col min="12815" max="12815" width="18.57421875" style="0" customWidth="1"/>
    <col min="13057" max="13057" width="60.7109375" style="0" customWidth="1"/>
    <col min="13059" max="13059" width="10.57421875" style="0" bestFit="1" customWidth="1"/>
    <col min="13060" max="13060" width="11.00390625" style="0" customWidth="1"/>
    <col min="13061" max="13061" width="10.421875" style="0" customWidth="1"/>
    <col min="13062" max="13062" width="10.00390625" style="0" customWidth="1"/>
    <col min="13063" max="13063" width="9.7109375" style="0" customWidth="1"/>
    <col min="13064" max="13065" width="10.421875" style="0" customWidth="1"/>
    <col min="13066" max="13066" width="13.8515625" style="0" customWidth="1"/>
    <col min="13067" max="13067" width="14.28125" style="0" customWidth="1"/>
    <col min="13068" max="13068" width="12.140625" style="0" bestFit="1" customWidth="1"/>
    <col min="13069" max="13069" width="14.140625" style="0" bestFit="1" customWidth="1"/>
    <col min="13070" max="13070" width="12.8515625" style="0" customWidth="1"/>
    <col min="13071" max="13071" width="18.57421875" style="0" customWidth="1"/>
    <col min="13313" max="13313" width="60.7109375" style="0" customWidth="1"/>
    <col min="13315" max="13315" width="10.57421875" style="0" bestFit="1" customWidth="1"/>
    <col min="13316" max="13316" width="11.00390625" style="0" customWidth="1"/>
    <col min="13317" max="13317" width="10.421875" style="0" customWidth="1"/>
    <col min="13318" max="13318" width="10.00390625" style="0" customWidth="1"/>
    <col min="13319" max="13319" width="9.7109375" style="0" customWidth="1"/>
    <col min="13320" max="13321" width="10.421875" style="0" customWidth="1"/>
    <col min="13322" max="13322" width="13.8515625" style="0" customWidth="1"/>
    <col min="13323" max="13323" width="14.28125" style="0" customWidth="1"/>
    <col min="13324" max="13324" width="12.140625" style="0" bestFit="1" customWidth="1"/>
    <col min="13325" max="13325" width="14.140625" style="0" bestFit="1" customWidth="1"/>
    <col min="13326" max="13326" width="12.8515625" style="0" customWidth="1"/>
    <col min="13327" max="13327" width="18.57421875" style="0" customWidth="1"/>
    <col min="13569" max="13569" width="60.7109375" style="0" customWidth="1"/>
    <col min="13571" max="13571" width="10.57421875" style="0" bestFit="1" customWidth="1"/>
    <col min="13572" max="13572" width="11.00390625" style="0" customWidth="1"/>
    <col min="13573" max="13573" width="10.421875" style="0" customWidth="1"/>
    <col min="13574" max="13574" width="10.00390625" style="0" customWidth="1"/>
    <col min="13575" max="13575" width="9.7109375" style="0" customWidth="1"/>
    <col min="13576" max="13577" width="10.421875" style="0" customWidth="1"/>
    <col min="13578" max="13578" width="13.8515625" style="0" customWidth="1"/>
    <col min="13579" max="13579" width="14.28125" style="0" customWidth="1"/>
    <col min="13580" max="13580" width="12.140625" style="0" bestFit="1" customWidth="1"/>
    <col min="13581" max="13581" width="14.140625" style="0" bestFit="1" customWidth="1"/>
    <col min="13582" max="13582" width="12.8515625" style="0" customWidth="1"/>
    <col min="13583" max="13583" width="18.57421875" style="0" customWidth="1"/>
    <col min="13825" max="13825" width="60.7109375" style="0" customWidth="1"/>
    <col min="13827" max="13827" width="10.57421875" style="0" bestFit="1" customWidth="1"/>
    <col min="13828" max="13828" width="11.00390625" style="0" customWidth="1"/>
    <col min="13829" max="13829" width="10.421875" style="0" customWidth="1"/>
    <col min="13830" max="13830" width="10.00390625" style="0" customWidth="1"/>
    <col min="13831" max="13831" width="9.7109375" style="0" customWidth="1"/>
    <col min="13832" max="13833" width="10.421875" style="0" customWidth="1"/>
    <col min="13834" max="13834" width="13.8515625" style="0" customWidth="1"/>
    <col min="13835" max="13835" width="14.28125" style="0" customWidth="1"/>
    <col min="13836" max="13836" width="12.140625" style="0" bestFit="1" customWidth="1"/>
    <col min="13837" max="13837" width="14.140625" style="0" bestFit="1" customWidth="1"/>
    <col min="13838" max="13838" width="12.8515625" style="0" customWidth="1"/>
    <col min="13839" max="13839" width="18.57421875" style="0" customWidth="1"/>
    <col min="14081" max="14081" width="60.7109375" style="0" customWidth="1"/>
    <col min="14083" max="14083" width="10.57421875" style="0" bestFit="1" customWidth="1"/>
    <col min="14084" max="14084" width="11.00390625" style="0" customWidth="1"/>
    <col min="14085" max="14085" width="10.421875" style="0" customWidth="1"/>
    <col min="14086" max="14086" width="10.00390625" style="0" customWidth="1"/>
    <col min="14087" max="14087" width="9.7109375" style="0" customWidth="1"/>
    <col min="14088" max="14089" width="10.421875" style="0" customWidth="1"/>
    <col min="14090" max="14090" width="13.8515625" style="0" customWidth="1"/>
    <col min="14091" max="14091" width="14.28125" style="0" customWidth="1"/>
    <col min="14092" max="14092" width="12.140625" style="0" bestFit="1" customWidth="1"/>
    <col min="14093" max="14093" width="14.140625" style="0" bestFit="1" customWidth="1"/>
    <col min="14094" max="14094" width="12.8515625" style="0" customWidth="1"/>
    <col min="14095" max="14095" width="18.57421875" style="0" customWidth="1"/>
    <col min="14337" max="14337" width="60.7109375" style="0" customWidth="1"/>
    <col min="14339" max="14339" width="10.57421875" style="0" bestFit="1" customWidth="1"/>
    <col min="14340" max="14340" width="11.00390625" style="0" customWidth="1"/>
    <col min="14341" max="14341" width="10.421875" style="0" customWidth="1"/>
    <col min="14342" max="14342" width="10.00390625" style="0" customWidth="1"/>
    <col min="14343" max="14343" width="9.7109375" style="0" customWidth="1"/>
    <col min="14344" max="14345" width="10.421875" style="0" customWidth="1"/>
    <col min="14346" max="14346" width="13.8515625" style="0" customWidth="1"/>
    <col min="14347" max="14347" width="14.28125" style="0" customWidth="1"/>
    <col min="14348" max="14348" width="12.140625" style="0" bestFit="1" customWidth="1"/>
    <col min="14349" max="14349" width="14.140625" style="0" bestFit="1" customWidth="1"/>
    <col min="14350" max="14350" width="12.8515625" style="0" customWidth="1"/>
    <col min="14351" max="14351" width="18.57421875" style="0" customWidth="1"/>
    <col min="14593" max="14593" width="60.7109375" style="0" customWidth="1"/>
    <col min="14595" max="14595" width="10.57421875" style="0" bestFit="1" customWidth="1"/>
    <col min="14596" max="14596" width="11.00390625" style="0" customWidth="1"/>
    <col min="14597" max="14597" width="10.421875" style="0" customWidth="1"/>
    <col min="14598" max="14598" width="10.00390625" style="0" customWidth="1"/>
    <col min="14599" max="14599" width="9.7109375" style="0" customWidth="1"/>
    <col min="14600" max="14601" width="10.421875" style="0" customWidth="1"/>
    <col min="14602" max="14602" width="13.8515625" style="0" customWidth="1"/>
    <col min="14603" max="14603" width="14.28125" style="0" customWidth="1"/>
    <col min="14604" max="14604" width="12.140625" style="0" bestFit="1" customWidth="1"/>
    <col min="14605" max="14605" width="14.140625" style="0" bestFit="1" customWidth="1"/>
    <col min="14606" max="14606" width="12.8515625" style="0" customWidth="1"/>
    <col min="14607" max="14607" width="18.57421875" style="0" customWidth="1"/>
    <col min="14849" max="14849" width="60.7109375" style="0" customWidth="1"/>
    <col min="14851" max="14851" width="10.57421875" style="0" bestFit="1" customWidth="1"/>
    <col min="14852" max="14852" width="11.00390625" style="0" customWidth="1"/>
    <col min="14853" max="14853" width="10.421875" style="0" customWidth="1"/>
    <col min="14854" max="14854" width="10.00390625" style="0" customWidth="1"/>
    <col min="14855" max="14855" width="9.7109375" style="0" customWidth="1"/>
    <col min="14856" max="14857" width="10.421875" style="0" customWidth="1"/>
    <col min="14858" max="14858" width="13.8515625" style="0" customWidth="1"/>
    <col min="14859" max="14859" width="14.28125" style="0" customWidth="1"/>
    <col min="14860" max="14860" width="12.140625" style="0" bestFit="1" customWidth="1"/>
    <col min="14861" max="14861" width="14.140625" style="0" bestFit="1" customWidth="1"/>
    <col min="14862" max="14862" width="12.8515625" style="0" customWidth="1"/>
    <col min="14863" max="14863" width="18.57421875" style="0" customWidth="1"/>
    <col min="15105" max="15105" width="60.7109375" style="0" customWidth="1"/>
    <col min="15107" max="15107" width="10.57421875" style="0" bestFit="1" customWidth="1"/>
    <col min="15108" max="15108" width="11.00390625" style="0" customWidth="1"/>
    <col min="15109" max="15109" width="10.421875" style="0" customWidth="1"/>
    <col min="15110" max="15110" width="10.00390625" style="0" customWidth="1"/>
    <col min="15111" max="15111" width="9.7109375" style="0" customWidth="1"/>
    <col min="15112" max="15113" width="10.421875" style="0" customWidth="1"/>
    <col min="15114" max="15114" width="13.8515625" style="0" customWidth="1"/>
    <col min="15115" max="15115" width="14.28125" style="0" customWidth="1"/>
    <col min="15116" max="15116" width="12.140625" style="0" bestFit="1" customWidth="1"/>
    <col min="15117" max="15117" width="14.140625" style="0" bestFit="1" customWidth="1"/>
    <col min="15118" max="15118" width="12.8515625" style="0" customWidth="1"/>
    <col min="15119" max="15119" width="18.57421875" style="0" customWidth="1"/>
    <col min="15361" max="15361" width="60.7109375" style="0" customWidth="1"/>
    <col min="15363" max="15363" width="10.57421875" style="0" bestFit="1" customWidth="1"/>
    <col min="15364" max="15364" width="11.00390625" style="0" customWidth="1"/>
    <col min="15365" max="15365" width="10.421875" style="0" customWidth="1"/>
    <col min="15366" max="15366" width="10.00390625" style="0" customWidth="1"/>
    <col min="15367" max="15367" width="9.7109375" style="0" customWidth="1"/>
    <col min="15368" max="15369" width="10.421875" style="0" customWidth="1"/>
    <col min="15370" max="15370" width="13.8515625" style="0" customWidth="1"/>
    <col min="15371" max="15371" width="14.28125" style="0" customWidth="1"/>
    <col min="15372" max="15372" width="12.140625" style="0" bestFit="1" customWidth="1"/>
    <col min="15373" max="15373" width="14.140625" style="0" bestFit="1" customWidth="1"/>
    <col min="15374" max="15374" width="12.8515625" style="0" customWidth="1"/>
    <col min="15375" max="15375" width="18.57421875" style="0" customWidth="1"/>
    <col min="15617" max="15617" width="60.7109375" style="0" customWidth="1"/>
    <col min="15619" max="15619" width="10.57421875" style="0" bestFit="1" customWidth="1"/>
    <col min="15620" max="15620" width="11.00390625" style="0" customWidth="1"/>
    <col min="15621" max="15621" width="10.421875" style="0" customWidth="1"/>
    <col min="15622" max="15622" width="10.00390625" style="0" customWidth="1"/>
    <col min="15623" max="15623" width="9.7109375" style="0" customWidth="1"/>
    <col min="15624" max="15625" width="10.421875" style="0" customWidth="1"/>
    <col min="15626" max="15626" width="13.8515625" style="0" customWidth="1"/>
    <col min="15627" max="15627" width="14.28125" style="0" customWidth="1"/>
    <col min="15628" max="15628" width="12.140625" style="0" bestFit="1" customWidth="1"/>
    <col min="15629" max="15629" width="14.140625" style="0" bestFit="1" customWidth="1"/>
    <col min="15630" max="15630" width="12.8515625" style="0" customWidth="1"/>
    <col min="15631" max="15631" width="18.57421875" style="0" customWidth="1"/>
    <col min="15873" max="15873" width="60.7109375" style="0" customWidth="1"/>
    <col min="15875" max="15875" width="10.57421875" style="0" bestFit="1" customWidth="1"/>
    <col min="15876" max="15876" width="11.00390625" style="0" customWidth="1"/>
    <col min="15877" max="15877" width="10.421875" style="0" customWidth="1"/>
    <col min="15878" max="15878" width="10.00390625" style="0" customWidth="1"/>
    <col min="15879" max="15879" width="9.7109375" style="0" customWidth="1"/>
    <col min="15880" max="15881" width="10.421875" style="0" customWidth="1"/>
    <col min="15882" max="15882" width="13.8515625" style="0" customWidth="1"/>
    <col min="15883" max="15883" width="14.28125" style="0" customWidth="1"/>
    <col min="15884" max="15884" width="12.140625" style="0" bestFit="1" customWidth="1"/>
    <col min="15885" max="15885" width="14.140625" style="0" bestFit="1" customWidth="1"/>
    <col min="15886" max="15886" width="12.8515625" style="0" customWidth="1"/>
    <col min="15887" max="15887" width="18.57421875" style="0" customWidth="1"/>
    <col min="16129" max="16129" width="60.7109375" style="0" customWidth="1"/>
    <col min="16131" max="16131" width="10.57421875" style="0" bestFit="1" customWidth="1"/>
    <col min="16132" max="16132" width="11.00390625" style="0" customWidth="1"/>
    <col min="16133" max="16133" width="10.421875" style="0" customWidth="1"/>
    <col min="16134" max="16134" width="10.00390625" style="0" customWidth="1"/>
    <col min="16135" max="16135" width="9.7109375" style="0" customWidth="1"/>
    <col min="16136" max="16137" width="10.421875" style="0" customWidth="1"/>
    <col min="16138" max="16138" width="13.8515625" style="0" customWidth="1"/>
    <col min="16139" max="16139" width="14.28125" style="0" customWidth="1"/>
    <col min="16140" max="16140" width="12.140625" style="0" bestFit="1" customWidth="1"/>
    <col min="16141" max="16141" width="14.140625" style="0" bestFit="1" customWidth="1"/>
    <col min="16142" max="16142" width="12.8515625" style="0" customWidth="1"/>
    <col min="16143" max="16143" width="18.57421875" style="0" customWidth="1"/>
  </cols>
  <sheetData>
    <row r="1" spans="1:15" ht="19.5">
      <c r="A1" s="242" t="s">
        <v>519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ht="15">
      <c r="A2" s="70"/>
    </row>
    <row r="3" spans="1:17" ht="25.5">
      <c r="A3" s="72" t="s">
        <v>1</v>
      </c>
      <c r="B3" s="73" t="s">
        <v>2</v>
      </c>
      <c r="C3" s="74" t="s">
        <v>285</v>
      </c>
      <c r="D3" s="74" t="s">
        <v>286</v>
      </c>
      <c r="E3" s="74" t="s">
        <v>287</v>
      </c>
      <c r="F3" s="74" t="s">
        <v>288</v>
      </c>
      <c r="G3" s="74" t="s">
        <v>289</v>
      </c>
      <c r="H3" s="74" t="s">
        <v>290</v>
      </c>
      <c r="I3" s="74" t="s">
        <v>291</v>
      </c>
      <c r="J3" s="74" t="s">
        <v>292</v>
      </c>
      <c r="K3" s="74" t="s">
        <v>293</v>
      </c>
      <c r="L3" s="74" t="s">
        <v>294</v>
      </c>
      <c r="M3" s="74" t="s">
        <v>295</v>
      </c>
      <c r="N3" s="74" t="s">
        <v>296</v>
      </c>
      <c r="O3" s="75" t="s">
        <v>297</v>
      </c>
      <c r="P3" s="70"/>
      <c r="Q3" s="70"/>
    </row>
    <row r="4" spans="1:17" ht="15" hidden="1">
      <c r="A4" s="76" t="s">
        <v>298</v>
      </c>
      <c r="B4" s="76" t="s">
        <v>299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6"/>
      <c r="P4" s="70"/>
      <c r="Q4" s="70"/>
    </row>
    <row r="5" spans="1:17" ht="15" hidden="1">
      <c r="A5" s="76" t="s">
        <v>300</v>
      </c>
      <c r="B5" s="9" t="s">
        <v>301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6"/>
      <c r="P5" s="70"/>
      <c r="Q5" s="70"/>
    </row>
    <row r="6" spans="1:17" ht="15" hidden="1">
      <c r="A6" s="76" t="s">
        <v>302</v>
      </c>
      <c r="B6" s="9" t="s">
        <v>303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"/>
      <c r="P6" s="70"/>
      <c r="Q6" s="70"/>
    </row>
    <row r="7" spans="1:17" ht="15" hidden="1">
      <c r="A7" s="8" t="s">
        <v>304</v>
      </c>
      <c r="B7" s="9" t="s">
        <v>305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6"/>
      <c r="P7" s="70"/>
      <c r="Q7" s="70"/>
    </row>
    <row r="8" spans="1:17" ht="15" hidden="1">
      <c r="A8" s="8" t="s">
        <v>306</v>
      </c>
      <c r="B8" s="9" t="s">
        <v>307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6"/>
      <c r="P8" s="70"/>
      <c r="Q8" s="70"/>
    </row>
    <row r="9" spans="1:17" ht="15" hidden="1">
      <c r="A9" s="8" t="s">
        <v>308</v>
      </c>
      <c r="B9" s="9" t="s">
        <v>309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6"/>
      <c r="P9" s="70"/>
      <c r="Q9" s="70"/>
    </row>
    <row r="10" spans="1:17" ht="15" hidden="1">
      <c r="A10" s="8" t="s">
        <v>310</v>
      </c>
      <c r="B10" s="9" t="s">
        <v>311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6"/>
      <c r="P10" s="70"/>
      <c r="Q10" s="70"/>
    </row>
    <row r="11" spans="1:17" ht="15" hidden="1">
      <c r="A11" s="8" t="s">
        <v>312</v>
      </c>
      <c r="B11" s="9" t="s">
        <v>313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6"/>
      <c r="P11" s="70"/>
      <c r="Q11" s="70"/>
    </row>
    <row r="12" spans="1:17" ht="15" hidden="1">
      <c r="A12" s="12" t="s">
        <v>314</v>
      </c>
      <c r="B12" s="9" t="s">
        <v>315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6"/>
      <c r="P12" s="70"/>
      <c r="Q12" s="70"/>
    </row>
    <row r="13" spans="1:17" ht="15" hidden="1">
      <c r="A13" s="12" t="s">
        <v>316</v>
      </c>
      <c r="B13" s="9" t="s">
        <v>317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6"/>
      <c r="P13" s="70"/>
      <c r="Q13" s="70"/>
    </row>
    <row r="14" spans="1:17" ht="15" hidden="1">
      <c r="A14" s="12" t="s">
        <v>318</v>
      </c>
      <c r="B14" s="9" t="s">
        <v>319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6"/>
      <c r="P14" s="70"/>
      <c r="Q14" s="70"/>
    </row>
    <row r="15" spans="1:17" ht="15" hidden="1">
      <c r="A15" s="12" t="s">
        <v>320</v>
      </c>
      <c r="B15" s="9" t="s">
        <v>321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6"/>
      <c r="P15" s="70"/>
      <c r="Q15" s="70"/>
    </row>
    <row r="16" spans="1:17" ht="15" hidden="1">
      <c r="A16" s="12" t="s">
        <v>322</v>
      </c>
      <c r="B16" s="9" t="s">
        <v>323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6"/>
      <c r="P16" s="70"/>
      <c r="Q16" s="70"/>
    </row>
    <row r="17" spans="1:17" ht="15">
      <c r="A17" s="77" t="s">
        <v>3</v>
      </c>
      <c r="B17" s="78" t="s">
        <v>4</v>
      </c>
      <c r="C17" s="20">
        <v>907</v>
      </c>
      <c r="D17" s="20">
        <v>907</v>
      </c>
      <c r="E17" s="20">
        <v>907</v>
      </c>
      <c r="F17" s="11">
        <v>1207</v>
      </c>
      <c r="G17" s="20">
        <v>907</v>
      </c>
      <c r="H17" s="20">
        <v>906</v>
      </c>
      <c r="I17" s="20">
        <v>906</v>
      </c>
      <c r="J17" s="20">
        <v>912</v>
      </c>
      <c r="K17" s="20">
        <v>906</v>
      </c>
      <c r="L17" s="20">
        <v>907</v>
      </c>
      <c r="M17" s="20">
        <v>906</v>
      </c>
      <c r="N17" s="20">
        <v>911</v>
      </c>
      <c r="O17" s="16">
        <f>SUM(C17:N17)</f>
        <v>11189</v>
      </c>
      <c r="P17" s="70"/>
      <c r="Q17" s="70"/>
    </row>
    <row r="18" spans="1:17" ht="13.5" customHeight="1" hidden="1">
      <c r="A18" s="12" t="s">
        <v>324</v>
      </c>
      <c r="B18" s="9" t="s">
        <v>325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6">
        <f aca="true" t="shared" si="0" ref="O18:O47">SUM(C18:N18)</f>
        <v>0</v>
      </c>
      <c r="P18" s="70"/>
      <c r="Q18" s="70"/>
    </row>
    <row r="19" spans="1:17" ht="30" hidden="1">
      <c r="A19" s="12" t="s">
        <v>326</v>
      </c>
      <c r="B19" s="9" t="s">
        <v>327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6">
        <f t="shared" si="0"/>
        <v>0</v>
      </c>
      <c r="P19" s="70"/>
      <c r="Q19" s="70"/>
    </row>
    <row r="20" spans="1:17" ht="15" hidden="1">
      <c r="A20" s="31" t="s">
        <v>328</v>
      </c>
      <c r="B20" s="9" t="s">
        <v>329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6">
        <f t="shared" si="0"/>
        <v>0</v>
      </c>
      <c r="P20" s="70"/>
      <c r="Q20" s="70"/>
    </row>
    <row r="21" spans="1:17" ht="15">
      <c r="A21" s="38" t="s">
        <v>5</v>
      </c>
      <c r="B21" s="78" t="s">
        <v>6</v>
      </c>
      <c r="C21" s="20">
        <v>414</v>
      </c>
      <c r="D21" s="20">
        <v>414</v>
      </c>
      <c r="E21" s="20">
        <v>414</v>
      </c>
      <c r="F21" s="20">
        <v>414</v>
      </c>
      <c r="G21" s="20">
        <v>414</v>
      </c>
      <c r="H21" s="20">
        <v>814</v>
      </c>
      <c r="I21" s="20">
        <v>414</v>
      </c>
      <c r="J21" s="20">
        <v>414</v>
      </c>
      <c r="K21" s="20">
        <v>414</v>
      </c>
      <c r="L21" s="20">
        <v>414</v>
      </c>
      <c r="M21" s="20">
        <v>414</v>
      </c>
      <c r="N21" s="20">
        <v>819</v>
      </c>
      <c r="O21" s="16">
        <f>SUM(C21:N21)</f>
        <v>5773</v>
      </c>
      <c r="P21" s="70"/>
      <c r="Q21" s="70"/>
    </row>
    <row r="22" spans="1:17" ht="15" hidden="1">
      <c r="A22" s="13" t="s">
        <v>7</v>
      </c>
      <c r="B22" s="14" t="s">
        <v>8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16">
        <f>SUM(C22:N22)</f>
        <v>0</v>
      </c>
      <c r="P22" s="70"/>
      <c r="Q22" s="70"/>
    </row>
    <row r="23" spans="1:17" ht="30">
      <c r="A23" s="17" t="s">
        <v>9</v>
      </c>
      <c r="B23" s="14" t="s">
        <v>10</v>
      </c>
      <c r="C23" s="79">
        <v>242</v>
      </c>
      <c r="D23" s="79">
        <v>242</v>
      </c>
      <c r="E23" s="79">
        <v>242</v>
      </c>
      <c r="F23" s="79">
        <v>242</v>
      </c>
      <c r="G23" s="79">
        <v>242</v>
      </c>
      <c r="H23" s="79">
        <v>242</v>
      </c>
      <c r="I23" s="79">
        <v>242</v>
      </c>
      <c r="J23" s="79">
        <v>242</v>
      </c>
      <c r="K23" s="79">
        <v>242</v>
      </c>
      <c r="L23" s="79">
        <v>242</v>
      </c>
      <c r="M23" s="79">
        <v>242</v>
      </c>
      <c r="N23" s="79">
        <v>248</v>
      </c>
      <c r="O23" s="80">
        <f>SUM(C23:N23)</f>
        <v>2910</v>
      </c>
      <c r="P23" s="70"/>
      <c r="Q23" s="70"/>
    </row>
    <row r="24" spans="1:17" ht="15" hidden="1">
      <c r="A24" s="12" t="s">
        <v>330</v>
      </c>
      <c r="B24" s="9" t="s">
        <v>331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>
        <f t="shared" si="0"/>
        <v>0</v>
      </c>
      <c r="P24" s="70"/>
      <c r="Q24" s="70"/>
    </row>
    <row r="25" spans="1:17" ht="15" hidden="1">
      <c r="A25" s="12" t="s">
        <v>332</v>
      </c>
      <c r="B25" s="9" t="s">
        <v>333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6">
        <f t="shared" si="0"/>
        <v>0</v>
      </c>
      <c r="P25" s="70"/>
      <c r="Q25" s="70"/>
    </row>
    <row r="26" spans="1:17" ht="15" hidden="1">
      <c r="A26" s="12" t="s">
        <v>334</v>
      </c>
      <c r="B26" s="9" t="s">
        <v>335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6">
        <f t="shared" si="0"/>
        <v>0</v>
      </c>
      <c r="P26" s="70"/>
      <c r="Q26" s="70"/>
    </row>
    <row r="27" spans="1:17" ht="15">
      <c r="A27" s="38" t="s">
        <v>11</v>
      </c>
      <c r="B27" s="78" t="s">
        <v>12</v>
      </c>
      <c r="C27" s="20">
        <v>74</v>
      </c>
      <c r="D27" s="20">
        <v>74</v>
      </c>
      <c r="E27" s="20">
        <v>74</v>
      </c>
      <c r="F27" s="20">
        <v>74</v>
      </c>
      <c r="G27" s="20">
        <v>74</v>
      </c>
      <c r="H27" s="20">
        <v>74</v>
      </c>
      <c r="I27" s="20">
        <v>74</v>
      </c>
      <c r="J27" s="20">
        <v>74</v>
      </c>
      <c r="K27" s="20">
        <v>74</v>
      </c>
      <c r="L27" s="20">
        <v>74</v>
      </c>
      <c r="M27" s="20">
        <v>74</v>
      </c>
      <c r="N27" s="20">
        <v>76</v>
      </c>
      <c r="O27" s="16">
        <f t="shared" si="0"/>
        <v>890</v>
      </c>
      <c r="P27" s="70"/>
      <c r="Q27" s="70"/>
    </row>
    <row r="28" spans="1:17" ht="15" hidden="1">
      <c r="A28" s="12" t="s">
        <v>336</v>
      </c>
      <c r="B28" s="9" t="s">
        <v>337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6">
        <f t="shared" si="0"/>
        <v>0</v>
      </c>
      <c r="P28" s="70"/>
      <c r="Q28" s="70"/>
    </row>
    <row r="29" spans="1:17" ht="15" hidden="1">
      <c r="A29" s="12" t="s">
        <v>338</v>
      </c>
      <c r="B29" s="9" t="s">
        <v>339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>
        <f t="shared" si="0"/>
        <v>0</v>
      </c>
      <c r="P29" s="70"/>
      <c r="Q29" s="70"/>
    </row>
    <row r="30" spans="1:17" ht="15">
      <c r="A30" s="38" t="s">
        <v>13</v>
      </c>
      <c r="B30" s="78" t="s">
        <v>14</v>
      </c>
      <c r="C30" s="20">
        <v>53</v>
      </c>
      <c r="D30" s="20">
        <v>53</v>
      </c>
      <c r="E30" s="20">
        <v>53</v>
      </c>
      <c r="F30" s="20">
        <v>53</v>
      </c>
      <c r="G30" s="20">
        <v>53</v>
      </c>
      <c r="H30" s="20">
        <v>53</v>
      </c>
      <c r="I30" s="20">
        <v>53</v>
      </c>
      <c r="J30" s="20">
        <v>53</v>
      </c>
      <c r="K30" s="20">
        <v>53</v>
      </c>
      <c r="L30" s="20">
        <v>53</v>
      </c>
      <c r="M30" s="20">
        <v>53</v>
      </c>
      <c r="N30" s="20">
        <v>52</v>
      </c>
      <c r="O30" s="16">
        <f t="shared" si="0"/>
        <v>635</v>
      </c>
      <c r="P30" s="70"/>
      <c r="Q30" s="70"/>
    </row>
    <row r="31" spans="1:17" ht="15" hidden="1">
      <c r="A31" s="12" t="s">
        <v>340</v>
      </c>
      <c r="B31" s="9" t="s">
        <v>341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6">
        <f t="shared" si="0"/>
        <v>0</v>
      </c>
      <c r="P31" s="70"/>
      <c r="Q31" s="70"/>
    </row>
    <row r="32" spans="1:17" ht="15" hidden="1">
      <c r="A32" s="12" t="s">
        <v>342</v>
      </c>
      <c r="B32" s="9" t="s">
        <v>343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6">
        <f t="shared" si="0"/>
        <v>0</v>
      </c>
      <c r="P32" s="70"/>
      <c r="Q32" s="70"/>
    </row>
    <row r="33" spans="1:17" ht="15" hidden="1">
      <c r="A33" s="12" t="s">
        <v>344</v>
      </c>
      <c r="B33" s="9" t="s">
        <v>345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6">
        <f t="shared" si="0"/>
        <v>0</v>
      </c>
      <c r="P33" s="70"/>
      <c r="Q33" s="70"/>
    </row>
    <row r="34" spans="1:17" ht="15" hidden="1">
      <c r="A34" s="12" t="s">
        <v>346</v>
      </c>
      <c r="B34" s="9" t="s">
        <v>347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6">
        <f t="shared" si="0"/>
        <v>0</v>
      </c>
      <c r="P34" s="70"/>
      <c r="Q34" s="70"/>
    </row>
    <row r="35" spans="1:17" ht="15" hidden="1">
      <c r="A35" s="81" t="s">
        <v>348</v>
      </c>
      <c r="B35" s="9" t="s">
        <v>349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6">
        <f t="shared" si="0"/>
        <v>0</v>
      </c>
      <c r="P35" s="70"/>
      <c r="Q35" s="70"/>
    </row>
    <row r="36" spans="1:17" ht="15" hidden="1">
      <c r="A36" s="31" t="s">
        <v>350</v>
      </c>
      <c r="B36" s="9" t="s">
        <v>351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6">
        <f t="shared" si="0"/>
        <v>0</v>
      </c>
      <c r="P36" s="70"/>
      <c r="Q36" s="70"/>
    </row>
    <row r="37" spans="1:17" ht="15" hidden="1">
      <c r="A37" s="12" t="s">
        <v>352</v>
      </c>
      <c r="B37" s="9" t="s">
        <v>353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6">
        <f t="shared" si="0"/>
        <v>0</v>
      </c>
      <c r="P37" s="70"/>
      <c r="Q37" s="70"/>
    </row>
    <row r="38" spans="1:17" ht="15">
      <c r="A38" s="38" t="s">
        <v>15</v>
      </c>
      <c r="B38" s="78" t="s">
        <v>16</v>
      </c>
      <c r="C38" s="20">
        <v>788</v>
      </c>
      <c r="D38" s="20">
        <v>788</v>
      </c>
      <c r="E38" s="20">
        <v>788</v>
      </c>
      <c r="F38" s="20">
        <v>788</v>
      </c>
      <c r="G38" s="20">
        <v>788</v>
      </c>
      <c r="H38" s="11">
        <v>788</v>
      </c>
      <c r="I38" s="20">
        <v>788</v>
      </c>
      <c r="J38" s="20">
        <v>788</v>
      </c>
      <c r="K38" s="11">
        <v>788</v>
      </c>
      <c r="L38" s="11">
        <v>788</v>
      </c>
      <c r="M38" s="20">
        <v>788</v>
      </c>
      <c r="N38" s="11">
        <v>793</v>
      </c>
      <c r="O38" s="16">
        <f t="shared" si="0"/>
        <v>9461</v>
      </c>
      <c r="P38" s="70"/>
      <c r="Q38" s="70"/>
    </row>
    <row r="39" spans="1:17" ht="15" hidden="1">
      <c r="A39" s="12" t="s">
        <v>354</v>
      </c>
      <c r="B39" s="9" t="s">
        <v>355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6">
        <f t="shared" si="0"/>
        <v>0</v>
      </c>
      <c r="P39" s="70"/>
      <c r="Q39" s="70"/>
    </row>
    <row r="40" spans="1:17" ht="15" hidden="1">
      <c r="A40" s="12" t="s">
        <v>356</v>
      </c>
      <c r="B40" s="9" t="s">
        <v>357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6">
        <f t="shared" si="0"/>
        <v>0</v>
      </c>
      <c r="P40" s="70"/>
      <c r="Q40" s="70"/>
    </row>
    <row r="41" spans="1:17" ht="15">
      <c r="A41" s="38" t="s">
        <v>17</v>
      </c>
      <c r="B41" s="78" t="s">
        <v>18</v>
      </c>
      <c r="C41" s="20">
        <v>29</v>
      </c>
      <c r="D41" s="20">
        <v>29</v>
      </c>
      <c r="E41" s="20">
        <v>29</v>
      </c>
      <c r="F41" s="20">
        <v>29</v>
      </c>
      <c r="G41" s="20">
        <v>29</v>
      </c>
      <c r="H41" s="20">
        <v>29</v>
      </c>
      <c r="I41" s="20">
        <v>29</v>
      </c>
      <c r="J41" s="20">
        <v>29</v>
      </c>
      <c r="K41" s="20">
        <v>29</v>
      </c>
      <c r="L41" s="20">
        <v>29</v>
      </c>
      <c r="M41" s="20">
        <v>29</v>
      </c>
      <c r="N41" s="20">
        <v>131</v>
      </c>
      <c r="O41" s="16">
        <f t="shared" si="0"/>
        <v>450</v>
      </c>
      <c r="P41" s="70"/>
      <c r="Q41" s="70"/>
    </row>
    <row r="42" spans="1:17" ht="15" hidden="1">
      <c r="A42" s="12" t="s">
        <v>358</v>
      </c>
      <c r="B42" s="9" t="s">
        <v>359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6">
        <f t="shared" si="0"/>
        <v>0</v>
      </c>
      <c r="P42" s="70"/>
      <c r="Q42" s="70"/>
    </row>
    <row r="43" spans="1:17" ht="15" hidden="1">
      <c r="A43" s="12" t="s">
        <v>360</v>
      </c>
      <c r="B43" s="9" t="s">
        <v>361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6">
        <f t="shared" si="0"/>
        <v>0</v>
      </c>
      <c r="P43" s="70"/>
      <c r="Q43" s="70"/>
    </row>
    <row r="44" spans="1:17" ht="15" hidden="1">
      <c r="A44" s="12" t="s">
        <v>362</v>
      </c>
      <c r="B44" s="9" t="s">
        <v>363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6">
        <f t="shared" si="0"/>
        <v>0</v>
      </c>
      <c r="P44" s="70"/>
      <c r="Q44" s="70"/>
    </row>
    <row r="45" spans="1:17" ht="15" hidden="1">
      <c r="A45" s="12" t="s">
        <v>364</v>
      </c>
      <c r="B45" s="9" t="s">
        <v>365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6">
        <f t="shared" si="0"/>
        <v>0</v>
      </c>
      <c r="P45" s="70"/>
      <c r="Q45" s="70"/>
    </row>
    <row r="46" spans="1:17" ht="15" hidden="1">
      <c r="A46" s="12" t="s">
        <v>366</v>
      </c>
      <c r="B46" s="9" t="s">
        <v>367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6">
        <f t="shared" si="0"/>
        <v>0</v>
      </c>
      <c r="P46" s="70"/>
      <c r="Q46" s="70"/>
    </row>
    <row r="47" spans="1:17" ht="15">
      <c r="A47" s="38" t="s">
        <v>19</v>
      </c>
      <c r="B47" s="78" t="s">
        <v>20</v>
      </c>
      <c r="C47" s="20">
        <v>313</v>
      </c>
      <c r="D47" s="20">
        <v>313</v>
      </c>
      <c r="E47" s="20">
        <v>313</v>
      </c>
      <c r="F47" s="20">
        <v>313</v>
      </c>
      <c r="G47" s="20">
        <v>313</v>
      </c>
      <c r="H47" s="20">
        <v>313</v>
      </c>
      <c r="I47" s="20">
        <v>313</v>
      </c>
      <c r="J47" s="20">
        <v>313</v>
      </c>
      <c r="K47" s="20">
        <v>313</v>
      </c>
      <c r="L47" s="20">
        <v>313</v>
      </c>
      <c r="M47" s="20">
        <v>313</v>
      </c>
      <c r="N47" s="20">
        <v>316</v>
      </c>
      <c r="O47" s="16">
        <f t="shared" si="0"/>
        <v>3759</v>
      </c>
      <c r="P47" s="70"/>
      <c r="Q47" s="70"/>
    </row>
    <row r="48" spans="1:17" ht="15" hidden="1">
      <c r="A48" s="17" t="s">
        <v>21</v>
      </c>
      <c r="B48" s="14" t="s">
        <v>22</v>
      </c>
      <c r="P48" s="70"/>
      <c r="Q48" s="70"/>
    </row>
    <row r="49" spans="1:17" ht="15" hidden="1">
      <c r="A49" s="21" t="s">
        <v>23</v>
      </c>
      <c r="B49" s="9" t="s">
        <v>24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6"/>
      <c r="P49" s="70"/>
      <c r="Q49" s="70"/>
    </row>
    <row r="50" spans="1:17" ht="15" hidden="1">
      <c r="A50" s="21" t="s">
        <v>25</v>
      </c>
      <c r="B50" s="9" t="s">
        <v>26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6"/>
      <c r="P50" s="70"/>
      <c r="Q50" s="70"/>
    </row>
    <row r="51" spans="1:17" ht="15" hidden="1">
      <c r="A51" s="22" t="s">
        <v>27</v>
      </c>
      <c r="B51" s="9" t="s">
        <v>28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6"/>
      <c r="P51" s="70"/>
      <c r="Q51" s="70"/>
    </row>
    <row r="52" spans="1:17" ht="30" hidden="1">
      <c r="A52" s="22" t="s">
        <v>29</v>
      </c>
      <c r="B52" s="9" t="s">
        <v>30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6"/>
      <c r="P52" s="70"/>
      <c r="Q52" s="70"/>
    </row>
    <row r="53" spans="1:17" ht="15" hidden="1">
      <c r="A53" s="22" t="s">
        <v>31</v>
      </c>
      <c r="B53" s="9" t="s">
        <v>32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6"/>
      <c r="P53" s="70"/>
      <c r="Q53" s="70"/>
    </row>
    <row r="54" spans="1:17" ht="15" hidden="1">
      <c r="A54" s="21" t="s">
        <v>33</v>
      </c>
      <c r="B54" s="9" t="s">
        <v>34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6"/>
      <c r="P54" s="70"/>
      <c r="Q54" s="70"/>
    </row>
    <row r="55" spans="1:17" ht="15" hidden="1">
      <c r="A55" s="21" t="s">
        <v>35</v>
      </c>
      <c r="B55" s="9" t="s">
        <v>36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6"/>
      <c r="P55" s="70"/>
      <c r="Q55" s="70"/>
    </row>
    <row r="56" spans="1:17" ht="15" hidden="1">
      <c r="A56" s="21" t="s">
        <v>37</v>
      </c>
      <c r="B56" s="9" t="s">
        <v>38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6"/>
      <c r="P56" s="70"/>
      <c r="Q56" s="70"/>
    </row>
    <row r="57" spans="1:17" ht="15">
      <c r="A57" s="23" t="s">
        <v>39</v>
      </c>
      <c r="B57" s="14" t="s">
        <v>40</v>
      </c>
      <c r="C57" s="20">
        <v>66</v>
      </c>
      <c r="D57" s="20">
        <v>200</v>
      </c>
      <c r="E57" s="20">
        <v>100</v>
      </c>
      <c r="F57" s="20">
        <v>30</v>
      </c>
      <c r="G57" s="20">
        <v>30</v>
      </c>
      <c r="H57" s="20">
        <v>50</v>
      </c>
      <c r="I57" s="20">
        <v>130</v>
      </c>
      <c r="J57" s="20">
        <v>30</v>
      </c>
      <c r="K57" s="20">
        <v>80</v>
      </c>
      <c r="L57" s="20">
        <v>30</v>
      </c>
      <c r="M57" s="20">
        <v>30</v>
      </c>
      <c r="N57" s="20">
        <v>24</v>
      </c>
      <c r="O57" s="16">
        <f>SUM(C57:N57)</f>
        <v>800</v>
      </c>
      <c r="P57" s="70"/>
      <c r="Q57" s="70"/>
    </row>
    <row r="58" spans="1:17" ht="15" hidden="1">
      <c r="A58" s="24" t="s">
        <v>41</v>
      </c>
      <c r="B58" s="9" t="s">
        <v>42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16">
        <f aca="true" t="shared" si="1" ref="O58:O71">SUM(C58:N58)</f>
        <v>0</v>
      </c>
      <c r="P58" s="70"/>
      <c r="Q58" s="70"/>
    </row>
    <row r="59" spans="1:17" ht="15" hidden="1">
      <c r="A59" s="24" t="s">
        <v>43</v>
      </c>
      <c r="B59" s="9" t="s">
        <v>44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16">
        <f t="shared" si="1"/>
        <v>0</v>
      </c>
      <c r="P59" s="70"/>
      <c r="Q59" s="70"/>
    </row>
    <row r="60" spans="1:17" ht="30" hidden="1">
      <c r="A60" s="24" t="s">
        <v>45</v>
      </c>
      <c r="B60" s="9" t="s">
        <v>46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16">
        <f t="shared" si="1"/>
        <v>0</v>
      </c>
      <c r="P60" s="70"/>
      <c r="Q60" s="70"/>
    </row>
    <row r="61" spans="1:17" ht="30" hidden="1">
      <c r="A61" s="24" t="s">
        <v>47</v>
      </c>
      <c r="B61" s="9" t="s">
        <v>48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16">
        <f t="shared" si="1"/>
        <v>0</v>
      </c>
      <c r="P61" s="70"/>
      <c r="Q61" s="70"/>
    </row>
    <row r="62" spans="1:17" ht="30" hidden="1">
      <c r="A62" s="24" t="s">
        <v>49</v>
      </c>
      <c r="B62" s="9" t="s">
        <v>50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16">
        <f t="shared" si="1"/>
        <v>0</v>
      </c>
      <c r="P62" s="70"/>
      <c r="Q62" s="70"/>
    </row>
    <row r="63" spans="1:17" ht="15" hidden="1">
      <c r="A63" s="24" t="s">
        <v>51</v>
      </c>
      <c r="B63" s="9" t="s">
        <v>52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6">
        <f t="shared" si="1"/>
        <v>0</v>
      </c>
      <c r="P63" s="70"/>
      <c r="Q63" s="70"/>
    </row>
    <row r="64" spans="1:17" ht="30" hidden="1">
      <c r="A64" s="24" t="s">
        <v>53</v>
      </c>
      <c r="B64" s="9" t="s">
        <v>54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16">
        <f t="shared" si="1"/>
        <v>0</v>
      </c>
      <c r="P64" s="70"/>
      <c r="Q64" s="70"/>
    </row>
    <row r="65" spans="1:17" ht="30" hidden="1">
      <c r="A65" s="24" t="s">
        <v>55</v>
      </c>
      <c r="B65" s="9" t="s">
        <v>56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16">
        <f t="shared" si="1"/>
        <v>0</v>
      </c>
      <c r="P65" s="70"/>
      <c r="Q65" s="70"/>
    </row>
    <row r="66" spans="1:17" ht="15" hidden="1">
      <c r="A66" s="24" t="s">
        <v>57</v>
      </c>
      <c r="B66" s="9" t="s">
        <v>58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16">
        <f t="shared" si="1"/>
        <v>0</v>
      </c>
      <c r="P66" s="70"/>
      <c r="Q66" s="70"/>
    </row>
    <row r="67" spans="1:17" ht="15" hidden="1">
      <c r="A67" s="25" t="s">
        <v>59</v>
      </c>
      <c r="B67" s="9" t="s">
        <v>60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16">
        <f t="shared" si="1"/>
        <v>0</v>
      </c>
      <c r="P67" s="70"/>
      <c r="Q67" s="70"/>
    </row>
    <row r="68" spans="1:17" ht="15" hidden="1">
      <c r="A68" s="24" t="s">
        <v>61</v>
      </c>
      <c r="B68" s="9" t="s">
        <v>62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6">
        <f t="shared" si="1"/>
        <v>0</v>
      </c>
      <c r="P68" s="70"/>
      <c r="Q68" s="70"/>
    </row>
    <row r="69" spans="1:17" ht="15">
      <c r="A69" s="82" t="s">
        <v>63</v>
      </c>
      <c r="B69" s="9" t="s">
        <v>64</v>
      </c>
      <c r="C69" s="83"/>
      <c r="D69" s="83"/>
      <c r="E69" s="83"/>
      <c r="F69" s="83"/>
      <c r="G69" s="83"/>
      <c r="H69" s="83"/>
      <c r="I69" s="83"/>
      <c r="J69" s="83">
        <v>703</v>
      </c>
      <c r="K69" s="83"/>
      <c r="L69" s="83"/>
      <c r="M69" s="83"/>
      <c r="N69" s="83"/>
      <c r="O69" s="84">
        <f>SUM(C69:N69)</f>
        <v>703</v>
      </c>
      <c r="P69" s="70"/>
      <c r="Q69" s="70"/>
    </row>
    <row r="70" spans="1:17" ht="15">
      <c r="A70" s="82" t="s">
        <v>65</v>
      </c>
      <c r="B70" s="9" t="s">
        <v>64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5"/>
      <c r="N70" s="85"/>
      <c r="O70" s="84">
        <f>SUM(C70:N70)</f>
        <v>0</v>
      </c>
      <c r="P70" s="70"/>
      <c r="Q70" s="70"/>
    </row>
    <row r="71" spans="1:17" ht="15">
      <c r="A71" s="23" t="s">
        <v>66</v>
      </c>
      <c r="B71" s="14" t="s">
        <v>67</v>
      </c>
      <c r="C71" s="20">
        <v>299</v>
      </c>
      <c r="D71" s="20">
        <v>299</v>
      </c>
      <c r="E71" s="20">
        <v>299</v>
      </c>
      <c r="F71" s="20">
        <v>299</v>
      </c>
      <c r="G71" s="20">
        <v>299</v>
      </c>
      <c r="H71" s="20">
        <v>299</v>
      </c>
      <c r="I71" s="20">
        <v>299</v>
      </c>
      <c r="J71" s="20">
        <v>699</v>
      </c>
      <c r="K71" s="20">
        <v>299</v>
      </c>
      <c r="L71" s="20">
        <v>299</v>
      </c>
      <c r="M71" s="20">
        <v>299</v>
      </c>
      <c r="N71" s="20">
        <v>298</v>
      </c>
      <c r="O71" s="16">
        <f t="shared" si="1"/>
        <v>3987</v>
      </c>
      <c r="P71" s="70"/>
      <c r="Q71" s="70"/>
    </row>
    <row r="72" spans="1:17" s="71" customFormat="1" ht="15.75">
      <c r="A72" s="86" t="s">
        <v>368</v>
      </c>
      <c r="B72" s="14"/>
      <c r="C72" s="16">
        <f>SUM(C17:C57)+C71</f>
        <v>3185</v>
      </c>
      <c r="D72" s="16">
        <f aca="true" t="shared" si="2" ref="D72:N72">SUM(D17:D57)+D71</f>
        <v>3319</v>
      </c>
      <c r="E72" s="16">
        <f t="shared" si="2"/>
        <v>3219</v>
      </c>
      <c r="F72" s="16">
        <f t="shared" si="2"/>
        <v>3449</v>
      </c>
      <c r="G72" s="16">
        <f t="shared" si="2"/>
        <v>3149</v>
      </c>
      <c r="H72" s="16">
        <f t="shared" si="2"/>
        <v>3568</v>
      </c>
      <c r="I72" s="16">
        <f t="shared" si="2"/>
        <v>3248</v>
      </c>
      <c r="J72" s="16">
        <f t="shared" si="2"/>
        <v>3554</v>
      </c>
      <c r="K72" s="16">
        <f t="shared" si="2"/>
        <v>3198</v>
      </c>
      <c r="L72" s="16">
        <f t="shared" si="2"/>
        <v>3149</v>
      </c>
      <c r="M72" s="16">
        <f t="shared" si="2"/>
        <v>3148</v>
      </c>
      <c r="N72" s="16">
        <f t="shared" si="2"/>
        <v>3668</v>
      </c>
      <c r="O72" s="16">
        <f>SUM(O17:O57)+O71+O69+O70</f>
        <v>40557</v>
      </c>
      <c r="P72" s="3"/>
      <c r="Q72" s="3"/>
    </row>
    <row r="73" spans="1:17" ht="15" hidden="1">
      <c r="A73" s="30" t="s">
        <v>69</v>
      </c>
      <c r="B73" s="9" t="s">
        <v>70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6"/>
      <c r="P73" s="70"/>
      <c r="Q73" s="70"/>
    </row>
    <row r="74" spans="1:17" ht="15" hidden="1">
      <c r="A74" s="30" t="s">
        <v>71</v>
      </c>
      <c r="B74" s="9" t="s">
        <v>72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6"/>
      <c r="P74" s="70"/>
      <c r="Q74" s="70"/>
    </row>
    <row r="75" spans="1:17" ht="15" hidden="1">
      <c r="A75" s="30" t="s">
        <v>73</v>
      </c>
      <c r="B75" s="9" t="s">
        <v>74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6"/>
      <c r="P75" s="70"/>
      <c r="Q75" s="70"/>
    </row>
    <row r="76" spans="1:17" ht="15" hidden="1">
      <c r="A76" s="30" t="s">
        <v>75</v>
      </c>
      <c r="B76" s="9" t="s">
        <v>76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6"/>
      <c r="P76" s="70"/>
      <c r="Q76" s="70"/>
    </row>
    <row r="77" spans="1:17" ht="15" hidden="1">
      <c r="A77" s="31" t="s">
        <v>77</v>
      </c>
      <c r="B77" s="9" t="s">
        <v>78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6"/>
      <c r="P77" s="70"/>
      <c r="Q77" s="70"/>
    </row>
    <row r="78" spans="1:17" ht="15" hidden="1">
      <c r="A78" s="31" t="s">
        <v>79</v>
      </c>
      <c r="B78" s="9" t="s">
        <v>80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6"/>
      <c r="P78" s="70"/>
      <c r="Q78" s="70"/>
    </row>
    <row r="79" spans="1:17" ht="15" hidden="1">
      <c r="A79" s="31" t="s">
        <v>81</v>
      </c>
      <c r="B79" s="9" t="s">
        <v>82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16"/>
      <c r="P79" s="70"/>
      <c r="Q79" s="70"/>
    </row>
    <row r="80" spans="1:17" ht="15">
      <c r="A80" s="32" t="s">
        <v>83</v>
      </c>
      <c r="B80" s="14" t="s">
        <v>84</v>
      </c>
      <c r="C80" s="20"/>
      <c r="D80" s="20"/>
      <c r="E80" s="20"/>
      <c r="F80" s="11">
        <v>2237</v>
      </c>
      <c r="G80" s="11">
        <v>300</v>
      </c>
      <c r="H80" s="11">
        <v>2200</v>
      </c>
      <c r="I80" s="20"/>
      <c r="J80" s="11">
        <v>14665</v>
      </c>
      <c r="K80" s="20"/>
      <c r="L80" s="20"/>
      <c r="M80" s="11"/>
      <c r="N80" s="11">
        <v>56661</v>
      </c>
      <c r="O80" s="16">
        <f>SUM(C80:N80)</f>
        <v>76063</v>
      </c>
      <c r="P80" s="70"/>
      <c r="Q80" s="70"/>
    </row>
    <row r="81" spans="1:17" ht="15" hidden="1">
      <c r="A81" s="21" t="s">
        <v>85</v>
      </c>
      <c r="B81" s="9" t="s">
        <v>86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16">
        <f aca="true" t="shared" si="3" ref="O81:O94">SUM(C81:N81)</f>
        <v>0</v>
      </c>
      <c r="P81" s="70"/>
      <c r="Q81" s="70"/>
    </row>
    <row r="82" spans="1:17" ht="15" hidden="1">
      <c r="A82" s="21" t="s">
        <v>87</v>
      </c>
      <c r="B82" s="9" t="s">
        <v>88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6">
        <f t="shared" si="3"/>
        <v>0</v>
      </c>
      <c r="P82" s="70"/>
      <c r="Q82" s="70"/>
    </row>
    <row r="83" spans="1:17" ht="15" hidden="1">
      <c r="A83" s="21" t="s">
        <v>89</v>
      </c>
      <c r="B83" s="9" t="s">
        <v>90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16">
        <f t="shared" si="3"/>
        <v>0</v>
      </c>
      <c r="P83" s="70"/>
      <c r="Q83" s="70"/>
    </row>
    <row r="84" spans="1:17" ht="15" hidden="1">
      <c r="A84" s="21" t="s">
        <v>91</v>
      </c>
      <c r="B84" s="9" t="s">
        <v>92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16">
        <f t="shared" si="3"/>
        <v>0</v>
      </c>
      <c r="P84" s="70"/>
      <c r="Q84" s="70"/>
    </row>
    <row r="85" spans="1:17" ht="15">
      <c r="A85" s="23" t="s">
        <v>93</v>
      </c>
      <c r="B85" s="14" t="s">
        <v>94</v>
      </c>
      <c r="C85" s="20"/>
      <c r="D85" s="20" t="s">
        <v>369</v>
      </c>
      <c r="E85" s="20"/>
      <c r="F85" s="11">
        <v>6178</v>
      </c>
      <c r="G85" s="11">
        <v>30048</v>
      </c>
      <c r="H85" s="20"/>
      <c r="I85" s="20"/>
      <c r="J85" s="11">
        <v>1947</v>
      </c>
      <c r="K85" s="11"/>
      <c r="L85" s="11"/>
      <c r="M85" s="11"/>
      <c r="N85" s="11"/>
      <c r="O85" s="16">
        <f t="shared" si="3"/>
        <v>38173</v>
      </c>
      <c r="P85" s="70"/>
      <c r="Q85" s="70"/>
    </row>
    <row r="86" spans="1:17" ht="30" hidden="1">
      <c r="A86" s="21" t="s">
        <v>95</v>
      </c>
      <c r="B86" s="9" t="s">
        <v>96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6">
        <f t="shared" si="3"/>
        <v>0</v>
      </c>
      <c r="P86" s="70"/>
      <c r="Q86" s="70"/>
    </row>
    <row r="87" spans="1:17" ht="30" hidden="1">
      <c r="A87" s="21" t="s">
        <v>97</v>
      </c>
      <c r="B87" s="9" t="s">
        <v>98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16">
        <f t="shared" si="3"/>
        <v>0</v>
      </c>
      <c r="P87" s="70"/>
      <c r="Q87" s="70"/>
    </row>
    <row r="88" spans="1:17" ht="30" hidden="1">
      <c r="A88" s="21" t="s">
        <v>99</v>
      </c>
      <c r="B88" s="9" t="s">
        <v>100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16">
        <f t="shared" si="3"/>
        <v>0</v>
      </c>
      <c r="P88" s="70"/>
      <c r="Q88" s="70"/>
    </row>
    <row r="89" spans="1:17" ht="30" hidden="1">
      <c r="A89" s="21" t="s">
        <v>101</v>
      </c>
      <c r="B89" s="9" t="s">
        <v>102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16">
        <f t="shared" si="3"/>
        <v>0</v>
      </c>
      <c r="P89" s="70"/>
      <c r="Q89" s="70"/>
    </row>
    <row r="90" spans="1:17" ht="30" hidden="1">
      <c r="A90" s="21" t="s">
        <v>103</v>
      </c>
      <c r="B90" s="9" t="s">
        <v>104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16">
        <f t="shared" si="3"/>
        <v>0</v>
      </c>
      <c r="P90" s="70"/>
      <c r="Q90" s="70"/>
    </row>
    <row r="91" spans="1:17" ht="30" hidden="1">
      <c r="A91" s="21" t="s">
        <v>105</v>
      </c>
      <c r="B91" s="9" t="s">
        <v>106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16">
        <f t="shared" si="3"/>
        <v>0</v>
      </c>
      <c r="P91" s="70"/>
      <c r="Q91" s="70"/>
    </row>
    <row r="92" spans="1:17" ht="15" hidden="1">
      <c r="A92" s="21" t="s">
        <v>107</v>
      </c>
      <c r="B92" s="9" t="s">
        <v>108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16">
        <f t="shared" si="3"/>
        <v>0</v>
      </c>
      <c r="P92" s="70"/>
      <c r="Q92" s="70"/>
    </row>
    <row r="93" spans="1:17" ht="30" hidden="1">
      <c r="A93" s="21" t="s">
        <v>109</v>
      </c>
      <c r="B93" s="9" t="s">
        <v>110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16">
        <f t="shared" si="3"/>
        <v>0</v>
      </c>
      <c r="P93" s="70"/>
      <c r="Q93" s="70"/>
    </row>
    <row r="94" spans="1:17" ht="15">
      <c r="A94" s="23" t="s">
        <v>111</v>
      </c>
      <c r="B94" s="14" t="s">
        <v>112</v>
      </c>
      <c r="C94" s="20"/>
      <c r="D94" s="20"/>
      <c r="E94" s="20"/>
      <c r="F94" s="20"/>
      <c r="G94" s="11">
        <v>1988</v>
      </c>
      <c r="H94" s="20"/>
      <c r="I94" s="20"/>
      <c r="J94" s="20"/>
      <c r="K94" s="20"/>
      <c r="L94" s="20"/>
      <c r="M94" s="20">
        <v>200</v>
      </c>
      <c r="N94" s="20"/>
      <c r="O94" s="16">
        <f t="shared" si="3"/>
        <v>2188</v>
      </c>
      <c r="P94" s="70"/>
      <c r="Q94" s="70"/>
    </row>
    <row r="95" spans="1:17" s="71" customFormat="1" ht="15.75">
      <c r="A95" s="87" t="s">
        <v>370</v>
      </c>
      <c r="B95" s="14"/>
      <c r="C95" s="16">
        <f>SUM(C80:C94)</f>
        <v>0</v>
      </c>
      <c r="D95" s="16">
        <f aca="true" t="shared" si="4" ref="D95:N95">SUM(D80:D94)</f>
        <v>0</v>
      </c>
      <c r="E95" s="16">
        <f t="shared" si="4"/>
        <v>0</v>
      </c>
      <c r="F95" s="16">
        <f t="shared" si="4"/>
        <v>8415</v>
      </c>
      <c r="G95" s="15">
        <f>SUM(G80:G94)</f>
        <v>32336</v>
      </c>
      <c r="H95" s="16">
        <f t="shared" si="4"/>
        <v>2200</v>
      </c>
      <c r="I95" s="16">
        <f t="shared" si="4"/>
        <v>0</v>
      </c>
      <c r="J95" s="16">
        <f t="shared" si="4"/>
        <v>16612</v>
      </c>
      <c r="K95" s="16">
        <f t="shared" si="4"/>
        <v>0</v>
      </c>
      <c r="L95" s="16">
        <f t="shared" si="4"/>
        <v>0</v>
      </c>
      <c r="M95" s="16">
        <f t="shared" si="4"/>
        <v>200</v>
      </c>
      <c r="N95" s="16">
        <f t="shared" si="4"/>
        <v>56661</v>
      </c>
      <c r="O95" s="16">
        <f>SUM(C95:N95)</f>
        <v>116424</v>
      </c>
      <c r="P95" s="3"/>
      <c r="Q95" s="3"/>
    </row>
    <row r="96" spans="1:17" ht="15.75">
      <c r="A96" s="88" t="s">
        <v>114</v>
      </c>
      <c r="B96" s="89" t="s">
        <v>115</v>
      </c>
      <c r="C96" s="90">
        <f>SUM(C72,C95)</f>
        <v>3185</v>
      </c>
      <c r="D96" s="90">
        <f aca="true" t="shared" si="5" ref="D96:N96">SUM(D72,D95)</f>
        <v>3319</v>
      </c>
      <c r="E96" s="90">
        <f t="shared" si="5"/>
        <v>3219</v>
      </c>
      <c r="F96" s="90">
        <f t="shared" si="5"/>
        <v>11864</v>
      </c>
      <c r="G96" s="16">
        <f t="shared" si="5"/>
        <v>35485</v>
      </c>
      <c r="H96" s="90">
        <f t="shared" si="5"/>
        <v>5768</v>
      </c>
      <c r="I96" s="90">
        <f t="shared" si="5"/>
        <v>3248</v>
      </c>
      <c r="J96" s="90">
        <f t="shared" si="5"/>
        <v>20166</v>
      </c>
      <c r="K96" s="90">
        <f t="shared" si="5"/>
        <v>3198</v>
      </c>
      <c r="L96" s="90">
        <f t="shared" si="5"/>
        <v>3149</v>
      </c>
      <c r="M96" s="90">
        <f t="shared" si="5"/>
        <v>3348</v>
      </c>
      <c r="N96" s="90">
        <f t="shared" si="5"/>
        <v>60329</v>
      </c>
      <c r="O96" s="90">
        <f>SUM(O72,O95)</f>
        <v>156981</v>
      </c>
      <c r="P96" s="70"/>
      <c r="Q96" s="70"/>
    </row>
    <row r="97" spans="1:17" ht="15" hidden="1">
      <c r="A97" s="91" t="s">
        <v>371</v>
      </c>
      <c r="B97" s="92" t="s">
        <v>372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6"/>
      <c r="P97" s="70"/>
      <c r="Q97" s="70"/>
    </row>
    <row r="98" spans="1:17" ht="30" hidden="1">
      <c r="A98" s="91" t="s">
        <v>373</v>
      </c>
      <c r="B98" s="92" t="s">
        <v>374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6"/>
      <c r="P98" s="70"/>
      <c r="Q98" s="70"/>
    </row>
    <row r="99" spans="1:17" ht="15" hidden="1">
      <c r="A99" s="91" t="s">
        <v>375</v>
      </c>
      <c r="B99" s="92" t="s">
        <v>376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6"/>
      <c r="P99" s="70"/>
      <c r="Q99" s="70"/>
    </row>
    <row r="100" spans="1:17" ht="15" hidden="1">
      <c r="A100" s="93" t="s">
        <v>116</v>
      </c>
      <c r="B100" s="94" t="s">
        <v>117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6"/>
      <c r="P100" s="70"/>
      <c r="Q100" s="70"/>
    </row>
    <row r="101" spans="1:17" ht="15" hidden="1">
      <c r="A101" s="95" t="s">
        <v>377</v>
      </c>
      <c r="B101" s="92" t="s">
        <v>378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6"/>
      <c r="P101" s="70"/>
      <c r="Q101" s="70"/>
    </row>
    <row r="102" spans="1:17" ht="15" hidden="1">
      <c r="A102" s="95" t="s">
        <v>379</v>
      </c>
      <c r="B102" s="92" t="s">
        <v>380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6"/>
      <c r="P102" s="70"/>
      <c r="Q102" s="70"/>
    </row>
    <row r="103" spans="1:17" ht="15" hidden="1">
      <c r="A103" s="91" t="s">
        <v>381</v>
      </c>
      <c r="B103" s="92" t="s">
        <v>382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6"/>
      <c r="P103" s="70"/>
      <c r="Q103" s="70"/>
    </row>
    <row r="104" spans="1:17" ht="15" hidden="1">
      <c r="A104" s="91" t="s">
        <v>383</v>
      </c>
      <c r="B104" s="92" t="s">
        <v>384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6"/>
      <c r="P104" s="70"/>
      <c r="Q104" s="70"/>
    </row>
    <row r="105" spans="1:17" ht="15" hidden="1">
      <c r="A105" s="96" t="s">
        <v>118</v>
      </c>
      <c r="B105" s="94" t="s">
        <v>119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6"/>
      <c r="P105" s="70"/>
      <c r="Q105" s="70"/>
    </row>
    <row r="106" spans="1:17" ht="15" hidden="1">
      <c r="A106" s="95" t="s">
        <v>120</v>
      </c>
      <c r="B106" s="92" t="s">
        <v>121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6"/>
      <c r="P106" s="70"/>
      <c r="Q106" s="70"/>
    </row>
    <row r="107" spans="1:17" ht="15" hidden="1">
      <c r="A107" s="95" t="s">
        <v>122</v>
      </c>
      <c r="B107" s="92" t="s">
        <v>123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6"/>
      <c r="P107" s="70"/>
      <c r="Q107" s="70"/>
    </row>
    <row r="108" spans="1:17" ht="15" hidden="1">
      <c r="A108" s="96" t="s">
        <v>124</v>
      </c>
      <c r="B108" s="94" t="s">
        <v>125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6"/>
      <c r="P108" s="70"/>
      <c r="Q108" s="70"/>
    </row>
    <row r="109" spans="1:17" ht="15" hidden="1">
      <c r="A109" s="95" t="s">
        <v>126</v>
      </c>
      <c r="B109" s="92" t="s">
        <v>127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6"/>
      <c r="P109" s="70"/>
      <c r="Q109" s="70"/>
    </row>
    <row r="110" spans="1:17" ht="15" hidden="1">
      <c r="A110" s="95" t="s">
        <v>128</v>
      </c>
      <c r="B110" s="92" t="s">
        <v>129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16"/>
      <c r="P110" s="70"/>
      <c r="Q110" s="70"/>
    </row>
    <row r="111" spans="1:17" ht="15" hidden="1">
      <c r="A111" s="95" t="s">
        <v>130</v>
      </c>
      <c r="B111" s="92" t="s">
        <v>131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16"/>
      <c r="P111" s="70"/>
      <c r="Q111" s="70"/>
    </row>
    <row r="112" spans="1:17" ht="15" hidden="1">
      <c r="A112" s="97" t="s">
        <v>132</v>
      </c>
      <c r="B112" s="98" t="s">
        <v>133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16"/>
      <c r="P112" s="70"/>
      <c r="Q112" s="70"/>
    </row>
    <row r="113" spans="1:17" ht="15" hidden="1">
      <c r="A113" s="95" t="s">
        <v>134</v>
      </c>
      <c r="B113" s="92" t="s">
        <v>135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16"/>
      <c r="P113" s="70"/>
      <c r="Q113" s="70"/>
    </row>
    <row r="114" spans="1:17" ht="15" hidden="1">
      <c r="A114" s="91" t="s">
        <v>136</v>
      </c>
      <c r="B114" s="92" t="s">
        <v>137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16"/>
      <c r="P114" s="70"/>
      <c r="Q114" s="70"/>
    </row>
    <row r="115" spans="1:17" ht="15" hidden="1">
      <c r="A115" s="95" t="s">
        <v>138</v>
      </c>
      <c r="B115" s="92" t="s">
        <v>139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16"/>
      <c r="P115" s="70"/>
      <c r="Q115" s="70"/>
    </row>
    <row r="116" spans="1:17" ht="15" hidden="1">
      <c r="A116" s="95" t="s">
        <v>140</v>
      </c>
      <c r="B116" s="92" t="s">
        <v>141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16"/>
      <c r="P116" s="70"/>
      <c r="Q116" s="70"/>
    </row>
    <row r="117" spans="1:17" ht="15" hidden="1">
      <c r="A117" s="97" t="s">
        <v>142</v>
      </c>
      <c r="B117" s="98" t="s">
        <v>143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16"/>
      <c r="P117" s="70"/>
      <c r="Q117" s="70"/>
    </row>
    <row r="118" spans="1:17" ht="15" hidden="1">
      <c r="A118" s="91" t="s">
        <v>144</v>
      </c>
      <c r="B118" s="92" t="s">
        <v>145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16"/>
      <c r="P118" s="70"/>
      <c r="Q118" s="70"/>
    </row>
    <row r="119" spans="1:17" ht="15.75">
      <c r="A119" s="99" t="s">
        <v>146</v>
      </c>
      <c r="B119" s="100" t="s">
        <v>147</v>
      </c>
      <c r="C119" s="16">
        <v>873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>
        <f>SUM(C119:N119)</f>
        <v>873</v>
      </c>
      <c r="P119" s="70"/>
      <c r="Q119" s="70"/>
    </row>
    <row r="120" spans="1:17" ht="25.5" customHeight="1">
      <c r="A120" s="101" t="s">
        <v>148</v>
      </c>
      <c r="B120" s="102"/>
      <c r="C120" s="218">
        <f>SUM(C96,C119)</f>
        <v>4058</v>
      </c>
      <c r="D120" s="218">
        <f aca="true" t="shared" si="6" ref="D120:N120">SUM(D96,D119)</f>
        <v>3319</v>
      </c>
      <c r="E120" s="218">
        <f t="shared" si="6"/>
        <v>3219</v>
      </c>
      <c r="F120" s="218">
        <f t="shared" si="6"/>
        <v>11864</v>
      </c>
      <c r="G120" s="218">
        <f t="shared" si="6"/>
        <v>35485</v>
      </c>
      <c r="H120" s="218">
        <f t="shared" si="6"/>
        <v>5768</v>
      </c>
      <c r="I120" s="218">
        <f t="shared" si="6"/>
        <v>3248</v>
      </c>
      <c r="J120" s="218">
        <f t="shared" si="6"/>
        <v>20166</v>
      </c>
      <c r="K120" s="218">
        <f t="shared" si="6"/>
        <v>3198</v>
      </c>
      <c r="L120" s="218">
        <f t="shared" si="6"/>
        <v>3149</v>
      </c>
      <c r="M120" s="218">
        <f t="shared" si="6"/>
        <v>3348</v>
      </c>
      <c r="N120" s="218">
        <f t="shared" si="6"/>
        <v>60329</v>
      </c>
      <c r="O120" s="218">
        <f>SUM(O96,O119)</f>
        <v>157854</v>
      </c>
      <c r="P120" s="70"/>
      <c r="Q120" s="70"/>
    </row>
    <row r="121" spans="1:17" ht="25.5" hidden="1">
      <c r="A121" s="4" t="s">
        <v>1</v>
      </c>
      <c r="B121" s="5" t="s">
        <v>385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16"/>
      <c r="P121" s="70"/>
      <c r="Q121" s="70"/>
    </row>
    <row r="122" spans="1:17" ht="15" hidden="1">
      <c r="A122" s="8" t="s">
        <v>386</v>
      </c>
      <c r="B122" s="31" t="s">
        <v>387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16"/>
      <c r="P122" s="70"/>
      <c r="Q122" s="70"/>
    </row>
    <row r="123" spans="1:17" ht="30" hidden="1">
      <c r="A123" s="12" t="s">
        <v>388</v>
      </c>
      <c r="B123" s="31" t="s">
        <v>389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16"/>
      <c r="P123" s="70"/>
      <c r="Q123" s="70"/>
    </row>
    <row r="124" spans="1:17" ht="30" hidden="1">
      <c r="A124" s="12" t="s">
        <v>390</v>
      </c>
      <c r="B124" s="31" t="s">
        <v>391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16"/>
      <c r="P124" s="70"/>
      <c r="Q124" s="70"/>
    </row>
    <row r="125" spans="1:17" ht="30" hidden="1">
      <c r="A125" s="12" t="s">
        <v>392</v>
      </c>
      <c r="B125" s="31" t="s">
        <v>393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16"/>
      <c r="P125" s="70"/>
      <c r="Q125" s="70"/>
    </row>
    <row r="126" spans="1:17" ht="15" hidden="1">
      <c r="A126" s="12" t="s">
        <v>394</v>
      </c>
      <c r="B126" s="31" t="s">
        <v>395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16"/>
      <c r="P126" s="70"/>
      <c r="Q126" s="70"/>
    </row>
    <row r="127" spans="1:17" ht="15" hidden="1">
      <c r="A127" s="12" t="s">
        <v>396</v>
      </c>
      <c r="B127" s="31" t="s">
        <v>397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16"/>
      <c r="P127" s="70"/>
      <c r="Q127" s="70"/>
    </row>
    <row r="128" spans="1:17" ht="15">
      <c r="A128" s="38" t="s">
        <v>150</v>
      </c>
      <c r="B128" s="103" t="s">
        <v>151</v>
      </c>
      <c r="C128" s="11">
        <v>1817</v>
      </c>
      <c r="D128" s="11">
        <v>1817</v>
      </c>
      <c r="E128" s="11">
        <v>1818</v>
      </c>
      <c r="F128" s="11">
        <v>1818</v>
      </c>
      <c r="G128" s="11">
        <v>1817</v>
      </c>
      <c r="H128" s="11">
        <v>1818</v>
      </c>
      <c r="I128" s="11">
        <v>1818</v>
      </c>
      <c r="J128" s="11">
        <v>1818</v>
      </c>
      <c r="K128" s="11">
        <v>1818</v>
      </c>
      <c r="L128" s="11">
        <v>1817</v>
      </c>
      <c r="M128" s="11">
        <v>1818</v>
      </c>
      <c r="N128" s="11">
        <v>1818</v>
      </c>
      <c r="O128" s="16">
        <f aca="true" t="shared" si="7" ref="O128:O145">SUM(C128:N128)</f>
        <v>21812</v>
      </c>
      <c r="P128" s="70"/>
      <c r="Q128" s="70"/>
    </row>
    <row r="129" spans="1:17" ht="16.5" customHeight="1" hidden="1">
      <c r="A129" s="12" t="s">
        <v>152</v>
      </c>
      <c r="B129" s="31" t="s">
        <v>153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16">
        <f t="shared" si="7"/>
        <v>0</v>
      </c>
      <c r="P129" s="70"/>
      <c r="Q129" s="70"/>
    </row>
    <row r="130" spans="1:17" ht="30" hidden="1">
      <c r="A130" s="12" t="s">
        <v>154</v>
      </c>
      <c r="B130" s="31" t="s">
        <v>155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16">
        <f t="shared" si="7"/>
        <v>0</v>
      </c>
      <c r="P130" s="70"/>
      <c r="Q130" s="70"/>
    </row>
    <row r="131" spans="1:17" ht="30" hidden="1">
      <c r="A131" s="12" t="s">
        <v>156</v>
      </c>
      <c r="B131" s="31" t="s">
        <v>157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16">
        <f t="shared" si="7"/>
        <v>0</v>
      </c>
      <c r="P131" s="70"/>
      <c r="Q131" s="70"/>
    </row>
    <row r="132" spans="1:17" ht="30" hidden="1">
      <c r="A132" s="12" t="s">
        <v>158</v>
      </c>
      <c r="B132" s="31" t="s">
        <v>159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16">
        <f t="shared" si="7"/>
        <v>0</v>
      </c>
      <c r="P132" s="70"/>
      <c r="Q132" s="70"/>
    </row>
    <row r="133" spans="1:17" ht="30" hidden="1">
      <c r="A133" s="12" t="s">
        <v>160</v>
      </c>
      <c r="B133" s="31" t="s">
        <v>161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16">
        <f t="shared" si="7"/>
        <v>0</v>
      </c>
      <c r="P133" s="70"/>
      <c r="Q133" s="70"/>
    </row>
    <row r="134" spans="1:17" ht="30">
      <c r="A134" s="17" t="s">
        <v>398</v>
      </c>
      <c r="B134" s="32" t="s">
        <v>161</v>
      </c>
      <c r="C134" s="20">
        <v>266</v>
      </c>
      <c r="D134" s="20">
        <v>266</v>
      </c>
      <c r="E134" s="20">
        <v>266</v>
      </c>
      <c r="F134" s="20">
        <v>266</v>
      </c>
      <c r="G134" s="20">
        <v>266</v>
      </c>
      <c r="H134" s="20">
        <v>266</v>
      </c>
      <c r="I134" s="20">
        <v>266</v>
      </c>
      <c r="J134" s="20">
        <v>266</v>
      </c>
      <c r="K134" s="20">
        <v>266</v>
      </c>
      <c r="L134" s="20">
        <v>266</v>
      </c>
      <c r="M134" s="20">
        <v>266</v>
      </c>
      <c r="N134" s="11">
        <v>267</v>
      </c>
      <c r="O134" s="16">
        <f t="shared" si="7"/>
        <v>3193</v>
      </c>
      <c r="P134" s="70"/>
      <c r="Q134" s="70"/>
    </row>
    <row r="135" spans="1:17" ht="15" hidden="1">
      <c r="A135" s="12" t="s">
        <v>399</v>
      </c>
      <c r="B135" s="31" t="s">
        <v>400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16">
        <f t="shared" si="7"/>
        <v>0</v>
      </c>
      <c r="P135" s="70"/>
      <c r="Q135" s="70"/>
    </row>
    <row r="136" spans="1:17" ht="15" hidden="1">
      <c r="A136" s="12" t="s">
        <v>401</v>
      </c>
      <c r="B136" s="31" t="s">
        <v>402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16">
        <f t="shared" si="7"/>
        <v>0</v>
      </c>
      <c r="P136" s="70"/>
      <c r="Q136" s="70"/>
    </row>
    <row r="137" spans="1:17" ht="15" hidden="1">
      <c r="A137" s="38" t="s">
        <v>164</v>
      </c>
      <c r="B137" s="103" t="s">
        <v>165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16">
        <f t="shared" si="7"/>
        <v>0</v>
      </c>
      <c r="P137" s="70"/>
      <c r="Q137" s="70"/>
    </row>
    <row r="138" spans="1:17" ht="15" hidden="1">
      <c r="A138" s="12" t="s">
        <v>166</v>
      </c>
      <c r="B138" s="31" t="s">
        <v>167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16">
        <f t="shared" si="7"/>
        <v>0</v>
      </c>
      <c r="P138" s="70"/>
      <c r="Q138" s="70"/>
    </row>
    <row r="139" spans="1:17" ht="15" hidden="1">
      <c r="A139" s="12" t="s">
        <v>168</v>
      </c>
      <c r="B139" s="31" t="s">
        <v>169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16">
        <f t="shared" si="7"/>
        <v>0</v>
      </c>
      <c r="P139" s="70"/>
      <c r="Q139" s="70"/>
    </row>
    <row r="140" spans="1:17" ht="15" hidden="1">
      <c r="A140" s="12" t="s">
        <v>170</v>
      </c>
      <c r="B140" s="31" t="s">
        <v>171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16">
        <f t="shared" si="7"/>
        <v>0</v>
      </c>
      <c r="P140" s="70"/>
      <c r="Q140" s="70"/>
    </row>
    <row r="141" spans="1:17" ht="15" hidden="1">
      <c r="A141" s="12" t="s">
        <v>403</v>
      </c>
      <c r="B141" s="31" t="s">
        <v>404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16">
        <f t="shared" si="7"/>
        <v>0</v>
      </c>
      <c r="P141" s="70"/>
      <c r="Q141" s="70"/>
    </row>
    <row r="142" spans="1:17" ht="15" hidden="1">
      <c r="A142" s="12" t="s">
        <v>405</v>
      </c>
      <c r="B142" s="31" t="s">
        <v>406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16">
        <f t="shared" si="7"/>
        <v>0</v>
      </c>
      <c r="P142" s="70"/>
      <c r="Q142" s="70"/>
    </row>
    <row r="143" spans="1:17" ht="15" hidden="1">
      <c r="A143" s="12" t="s">
        <v>407</v>
      </c>
      <c r="B143" s="31" t="s">
        <v>408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16">
        <f t="shared" si="7"/>
        <v>0</v>
      </c>
      <c r="P143" s="70"/>
      <c r="Q143" s="70"/>
    </row>
    <row r="144" spans="1:17" ht="15" hidden="1">
      <c r="A144" s="12" t="s">
        <v>409</v>
      </c>
      <c r="B144" s="31" t="s">
        <v>410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16">
        <f t="shared" si="7"/>
        <v>0</v>
      </c>
      <c r="P144" s="70"/>
      <c r="Q144" s="70"/>
    </row>
    <row r="145" spans="1:17" ht="15" hidden="1">
      <c r="A145" s="12" t="s">
        <v>411</v>
      </c>
      <c r="B145" s="31" t="s">
        <v>412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16">
        <f t="shared" si="7"/>
        <v>0</v>
      </c>
      <c r="P145" s="70"/>
      <c r="Q145" s="70"/>
    </row>
    <row r="146" spans="1:17" ht="15" hidden="1">
      <c r="A146" s="38" t="s">
        <v>172</v>
      </c>
      <c r="B146" s="103" t="s">
        <v>173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16"/>
      <c r="P146" s="70"/>
      <c r="Q146" s="70"/>
    </row>
    <row r="147" spans="1:17" ht="15" hidden="1">
      <c r="A147" s="12" t="s">
        <v>174</v>
      </c>
      <c r="B147" s="31" t="s">
        <v>175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16"/>
      <c r="P147" s="70"/>
      <c r="Q147" s="70"/>
    </row>
    <row r="148" spans="1:17" ht="15">
      <c r="A148" s="17" t="s">
        <v>176</v>
      </c>
      <c r="B148" s="32" t="s">
        <v>177</v>
      </c>
      <c r="C148" s="20">
        <v>50</v>
      </c>
      <c r="D148" s="20">
        <v>200</v>
      </c>
      <c r="E148" s="11">
        <v>7000</v>
      </c>
      <c r="F148" s="20">
        <v>100</v>
      </c>
      <c r="G148" s="20"/>
      <c r="H148" s="20"/>
      <c r="I148" s="20"/>
      <c r="J148" s="20">
        <v>300</v>
      </c>
      <c r="K148" s="11">
        <v>7000</v>
      </c>
      <c r="L148" s="20">
        <v>100</v>
      </c>
      <c r="M148" s="20"/>
      <c r="N148" s="11"/>
      <c r="O148" s="16">
        <f aca="true" t="shared" si="8" ref="O148:O163">SUM(C148:N148)</f>
        <v>14750</v>
      </c>
      <c r="P148" s="70"/>
      <c r="Q148" s="70"/>
    </row>
    <row r="149" spans="1:17" ht="15" hidden="1">
      <c r="A149" s="21" t="s">
        <v>178</v>
      </c>
      <c r="B149" s="31" t="s">
        <v>179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16">
        <f t="shared" si="8"/>
        <v>0</v>
      </c>
      <c r="P149" s="70"/>
      <c r="Q149" s="70"/>
    </row>
    <row r="150" spans="1:17" ht="15" hidden="1">
      <c r="A150" s="21" t="s">
        <v>180</v>
      </c>
      <c r="B150" s="31" t="s">
        <v>181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16">
        <f t="shared" si="8"/>
        <v>0</v>
      </c>
      <c r="P150" s="70"/>
      <c r="Q150" s="70"/>
    </row>
    <row r="151" spans="1:17" ht="15" hidden="1">
      <c r="A151" s="21" t="s">
        <v>182</v>
      </c>
      <c r="B151" s="31" t="s">
        <v>183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16">
        <f t="shared" si="8"/>
        <v>0</v>
      </c>
      <c r="P151" s="70"/>
      <c r="Q151" s="70"/>
    </row>
    <row r="152" spans="1:17" ht="15" hidden="1">
      <c r="A152" s="21" t="s">
        <v>184</v>
      </c>
      <c r="B152" s="31" t="s">
        <v>185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16">
        <f t="shared" si="8"/>
        <v>0</v>
      </c>
      <c r="P152" s="70"/>
      <c r="Q152" s="70"/>
    </row>
    <row r="153" spans="1:17" ht="15" hidden="1">
      <c r="A153" s="21" t="s">
        <v>186</v>
      </c>
      <c r="B153" s="31" t="s">
        <v>187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16">
        <f t="shared" si="8"/>
        <v>0</v>
      </c>
      <c r="P153" s="70"/>
      <c r="Q153" s="70"/>
    </row>
    <row r="154" spans="1:17" ht="15" hidden="1">
      <c r="A154" s="21" t="s">
        <v>188</v>
      </c>
      <c r="B154" s="31" t="s">
        <v>189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16">
        <f t="shared" si="8"/>
        <v>0</v>
      </c>
      <c r="P154" s="70"/>
      <c r="Q154" s="70"/>
    </row>
    <row r="155" spans="1:17" ht="15" hidden="1">
      <c r="A155" s="21" t="s">
        <v>190</v>
      </c>
      <c r="B155" s="31" t="s">
        <v>191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16">
        <f t="shared" si="8"/>
        <v>0</v>
      </c>
      <c r="P155" s="70"/>
      <c r="Q155" s="70"/>
    </row>
    <row r="156" spans="1:17" ht="15" hidden="1">
      <c r="A156" s="21" t="s">
        <v>192</v>
      </c>
      <c r="B156" s="31" t="s">
        <v>193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16">
        <f t="shared" si="8"/>
        <v>0</v>
      </c>
      <c r="P156" s="70"/>
      <c r="Q156" s="70"/>
    </row>
    <row r="157" spans="1:17" ht="15" hidden="1">
      <c r="A157" s="21" t="s">
        <v>194</v>
      </c>
      <c r="B157" s="31" t="s">
        <v>195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16">
        <f t="shared" si="8"/>
        <v>0</v>
      </c>
      <c r="P157" s="70"/>
      <c r="Q157" s="70"/>
    </row>
    <row r="158" spans="1:17" ht="15" hidden="1">
      <c r="A158" s="21" t="s">
        <v>196</v>
      </c>
      <c r="B158" s="31" t="s">
        <v>197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16">
        <f t="shared" si="8"/>
        <v>0</v>
      </c>
      <c r="P158" s="70"/>
      <c r="Q158" s="70"/>
    </row>
    <row r="159" spans="1:17" ht="15">
      <c r="A159" s="23" t="s">
        <v>198</v>
      </c>
      <c r="B159" s="32" t="s">
        <v>199</v>
      </c>
      <c r="C159" s="20">
        <v>75</v>
      </c>
      <c r="D159" s="20">
        <v>80</v>
      </c>
      <c r="E159" s="20">
        <v>80</v>
      </c>
      <c r="F159" s="20">
        <v>75</v>
      </c>
      <c r="G159" s="20">
        <v>80</v>
      </c>
      <c r="H159" s="20">
        <v>95</v>
      </c>
      <c r="I159" s="20">
        <v>85</v>
      </c>
      <c r="J159" s="11">
        <v>2022</v>
      </c>
      <c r="K159" s="20">
        <v>75</v>
      </c>
      <c r="L159" s="11">
        <v>75</v>
      </c>
      <c r="M159" s="11">
        <v>75</v>
      </c>
      <c r="N159" s="11">
        <v>80</v>
      </c>
      <c r="O159" s="16">
        <f t="shared" si="8"/>
        <v>2897</v>
      </c>
      <c r="P159" s="70"/>
      <c r="Q159" s="70"/>
    </row>
    <row r="160" spans="1:17" ht="30" hidden="1">
      <c r="A160" s="21" t="s">
        <v>200</v>
      </c>
      <c r="B160" s="31" t="s">
        <v>201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16">
        <f t="shared" si="8"/>
        <v>0</v>
      </c>
      <c r="P160" s="70"/>
      <c r="Q160" s="70"/>
    </row>
    <row r="161" spans="1:17" ht="30" hidden="1">
      <c r="A161" s="12" t="s">
        <v>202</v>
      </c>
      <c r="B161" s="31" t="s">
        <v>203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16">
        <f t="shared" si="8"/>
        <v>0</v>
      </c>
      <c r="P161" s="70"/>
      <c r="Q161" s="70"/>
    </row>
    <row r="162" spans="1:17" ht="15" hidden="1">
      <c r="A162" s="21" t="s">
        <v>204</v>
      </c>
      <c r="B162" s="31" t="s">
        <v>205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16">
        <f t="shared" si="8"/>
        <v>0</v>
      </c>
      <c r="P162" s="70"/>
      <c r="Q162" s="70"/>
    </row>
    <row r="163" spans="1:17" ht="15">
      <c r="A163" s="17" t="s">
        <v>206</v>
      </c>
      <c r="B163" s="32" t="s">
        <v>207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16">
        <f t="shared" si="8"/>
        <v>0</v>
      </c>
      <c r="P163" s="70"/>
      <c r="Q163" s="70"/>
    </row>
    <row r="164" spans="1:17" ht="15.75">
      <c r="A164" s="87" t="s">
        <v>413</v>
      </c>
      <c r="B164" s="104"/>
      <c r="C164" s="16">
        <f aca="true" t="shared" si="9" ref="C164:O164">SUM(C128:C163)</f>
        <v>2208</v>
      </c>
      <c r="D164" s="16">
        <f t="shared" si="9"/>
        <v>2363</v>
      </c>
      <c r="E164" s="16">
        <f t="shared" si="9"/>
        <v>9164</v>
      </c>
      <c r="F164" s="16">
        <f t="shared" si="9"/>
        <v>2259</v>
      </c>
      <c r="G164" s="16">
        <f t="shared" si="9"/>
        <v>2163</v>
      </c>
      <c r="H164" s="16">
        <f t="shared" si="9"/>
        <v>2179</v>
      </c>
      <c r="I164" s="16">
        <f t="shared" si="9"/>
        <v>2169</v>
      </c>
      <c r="J164" s="16">
        <f t="shared" si="9"/>
        <v>4406</v>
      </c>
      <c r="K164" s="16">
        <f t="shared" si="9"/>
        <v>9159</v>
      </c>
      <c r="L164" s="16">
        <f t="shared" si="9"/>
        <v>2258</v>
      </c>
      <c r="M164" s="16">
        <f t="shared" si="9"/>
        <v>2159</v>
      </c>
      <c r="N164" s="16">
        <f t="shared" si="9"/>
        <v>2165</v>
      </c>
      <c r="O164" s="16">
        <f t="shared" si="9"/>
        <v>42652</v>
      </c>
      <c r="P164" s="70"/>
      <c r="Q164" s="70"/>
    </row>
    <row r="165" spans="1:17" ht="15" hidden="1">
      <c r="A165" s="12" t="s">
        <v>209</v>
      </c>
      <c r="B165" s="31" t="s">
        <v>210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16">
        <f>SUM(O129:O164)</f>
        <v>63492</v>
      </c>
      <c r="P165" s="70"/>
      <c r="Q165" s="70"/>
    </row>
    <row r="166" spans="1:17" ht="30" hidden="1">
      <c r="A166" s="12" t="s">
        <v>211</v>
      </c>
      <c r="B166" s="31" t="s">
        <v>212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16">
        <f>SUM(O130:O165)</f>
        <v>126984</v>
      </c>
      <c r="P166" s="70"/>
      <c r="Q166" s="70"/>
    </row>
    <row r="167" spans="1:17" ht="30" hidden="1">
      <c r="A167" s="12" t="s">
        <v>213</v>
      </c>
      <c r="B167" s="31" t="s">
        <v>214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16">
        <f>SUM(O131:O166)</f>
        <v>253968</v>
      </c>
      <c r="P167" s="70"/>
      <c r="Q167" s="70"/>
    </row>
    <row r="168" spans="1:17" ht="30" hidden="1">
      <c r="A168" s="12" t="s">
        <v>215</v>
      </c>
      <c r="B168" s="31" t="s">
        <v>216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16">
        <f>SUM(O132:O167)</f>
        <v>507936</v>
      </c>
      <c r="P168" s="70"/>
      <c r="Q168" s="70"/>
    </row>
    <row r="169" spans="1:17" ht="30" hidden="1">
      <c r="A169" s="12" t="s">
        <v>217</v>
      </c>
      <c r="B169" s="31" t="s">
        <v>218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16">
        <f>SUM(O133:O168)</f>
        <v>1015872</v>
      </c>
      <c r="P169" s="70"/>
      <c r="Q169" s="70"/>
    </row>
    <row r="170" spans="1:17" ht="30">
      <c r="A170" s="17" t="s">
        <v>219</v>
      </c>
      <c r="B170" s="32" t="s">
        <v>220</v>
      </c>
      <c r="C170" s="20"/>
      <c r="D170" s="20"/>
      <c r="E170" s="20"/>
      <c r="F170" s="11">
        <v>7000</v>
      </c>
      <c r="G170" s="20"/>
      <c r="H170" s="20"/>
      <c r="I170" s="20"/>
      <c r="J170" s="20"/>
      <c r="K170" s="11"/>
      <c r="L170" s="11"/>
      <c r="M170" s="11"/>
      <c r="N170" s="11">
        <v>56661</v>
      </c>
      <c r="O170" s="16">
        <f>SUM(C170:N170)</f>
        <v>63661</v>
      </c>
      <c r="P170" s="70"/>
      <c r="Q170" s="70"/>
    </row>
    <row r="171" spans="1:17" ht="15" hidden="1">
      <c r="A171" s="21" t="s">
        <v>221</v>
      </c>
      <c r="B171" s="31" t="s">
        <v>222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16">
        <f aca="true" t="shared" si="10" ref="O171:O180">SUM(C171:N171)</f>
        <v>0</v>
      </c>
      <c r="P171" s="70"/>
      <c r="Q171" s="70"/>
    </row>
    <row r="172" spans="1:17" ht="15" hidden="1">
      <c r="A172" s="21" t="s">
        <v>223</v>
      </c>
      <c r="B172" s="31" t="s">
        <v>224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16">
        <f t="shared" si="10"/>
        <v>0</v>
      </c>
      <c r="P172" s="70"/>
      <c r="Q172" s="70"/>
    </row>
    <row r="173" spans="1:17" ht="15" hidden="1">
      <c r="A173" s="21" t="s">
        <v>225</v>
      </c>
      <c r="B173" s="31" t="s">
        <v>226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16">
        <f t="shared" si="10"/>
        <v>0</v>
      </c>
      <c r="P173" s="70"/>
      <c r="Q173" s="70"/>
    </row>
    <row r="174" spans="1:17" ht="15" hidden="1">
      <c r="A174" s="21" t="s">
        <v>227</v>
      </c>
      <c r="B174" s="31" t="s">
        <v>228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16">
        <f t="shared" si="10"/>
        <v>0</v>
      </c>
      <c r="P174" s="70"/>
      <c r="Q174" s="70"/>
    </row>
    <row r="175" spans="1:17" ht="15" hidden="1">
      <c r="A175" s="21" t="s">
        <v>229</v>
      </c>
      <c r="B175" s="31" t="s">
        <v>230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16">
        <f t="shared" si="10"/>
        <v>0</v>
      </c>
      <c r="P175" s="70"/>
      <c r="Q175" s="70"/>
    </row>
    <row r="176" spans="1:17" ht="15">
      <c r="A176" s="17" t="s">
        <v>231</v>
      </c>
      <c r="B176" s="32" t="s">
        <v>232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16">
        <f t="shared" si="10"/>
        <v>0</v>
      </c>
      <c r="P176" s="70"/>
      <c r="Q176" s="70"/>
    </row>
    <row r="177" spans="1:17" ht="30" hidden="1">
      <c r="A177" s="21" t="s">
        <v>233</v>
      </c>
      <c r="B177" s="31" t="s">
        <v>234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16">
        <f t="shared" si="10"/>
        <v>0</v>
      </c>
      <c r="P177" s="70"/>
      <c r="Q177" s="70"/>
    </row>
    <row r="178" spans="1:17" ht="30" hidden="1">
      <c r="A178" s="12" t="s">
        <v>235</v>
      </c>
      <c r="B178" s="31" t="s">
        <v>236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16">
        <f t="shared" si="10"/>
        <v>0</v>
      </c>
      <c r="P178" s="70"/>
      <c r="Q178" s="70"/>
    </row>
    <row r="179" spans="1:17" ht="15" hidden="1">
      <c r="A179" s="21" t="s">
        <v>237</v>
      </c>
      <c r="B179" s="31" t="s">
        <v>238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16">
        <f t="shared" si="10"/>
        <v>0</v>
      </c>
      <c r="P179" s="70"/>
      <c r="Q179" s="70"/>
    </row>
    <row r="180" spans="1:17" ht="15">
      <c r="A180" s="17" t="s">
        <v>239</v>
      </c>
      <c r="B180" s="32" t="s">
        <v>240</v>
      </c>
      <c r="C180" s="20">
        <v>25</v>
      </c>
      <c r="D180" s="20"/>
      <c r="E180" s="11"/>
      <c r="F180" s="20"/>
      <c r="G180" s="20"/>
      <c r="H180" s="20"/>
      <c r="I180" s="20"/>
      <c r="J180" s="20"/>
      <c r="K180" s="20"/>
      <c r="L180" s="11">
        <v>1491</v>
      </c>
      <c r="M180" s="20"/>
      <c r="N180" s="20">
        <v>25</v>
      </c>
      <c r="O180" s="16">
        <f t="shared" si="10"/>
        <v>1541</v>
      </c>
      <c r="P180" s="70"/>
      <c r="Q180" s="70"/>
    </row>
    <row r="181" spans="1:17" ht="15.75">
      <c r="A181" s="87" t="s">
        <v>241</v>
      </c>
      <c r="B181" s="104"/>
      <c r="C181" s="16">
        <f>SUM(C170:C180)</f>
        <v>25</v>
      </c>
      <c r="D181" s="16">
        <f aca="true" t="shared" si="11" ref="D181:O181">SUM(D170:D180)</f>
        <v>0</v>
      </c>
      <c r="E181" s="16">
        <f t="shared" si="11"/>
        <v>0</v>
      </c>
      <c r="F181" s="16">
        <f t="shared" si="11"/>
        <v>7000</v>
      </c>
      <c r="G181" s="16">
        <f t="shared" si="11"/>
        <v>0</v>
      </c>
      <c r="H181" s="16">
        <f t="shared" si="11"/>
        <v>0</v>
      </c>
      <c r="I181" s="16">
        <f t="shared" si="11"/>
        <v>0</v>
      </c>
      <c r="J181" s="16">
        <f t="shared" si="11"/>
        <v>0</v>
      </c>
      <c r="K181" s="16">
        <f t="shared" si="11"/>
        <v>0</v>
      </c>
      <c r="L181" s="16">
        <f t="shared" si="11"/>
        <v>1491</v>
      </c>
      <c r="M181" s="16">
        <f t="shared" si="11"/>
        <v>0</v>
      </c>
      <c r="N181" s="16">
        <f t="shared" si="11"/>
        <v>56686</v>
      </c>
      <c r="O181" s="16">
        <f t="shared" si="11"/>
        <v>65202</v>
      </c>
      <c r="P181" s="70"/>
      <c r="Q181" s="70"/>
    </row>
    <row r="182" spans="1:17" ht="15.75">
      <c r="A182" s="105" t="s">
        <v>242</v>
      </c>
      <c r="B182" s="88" t="s">
        <v>243</v>
      </c>
      <c r="C182" s="16">
        <f>SUM(C164,C181)</f>
        <v>2233</v>
      </c>
      <c r="D182" s="16">
        <f aca="true" t="shared" si="12" ref="D182:O182">SUM(D164,D181)</f>
        <v>2363</v>
      </c>
      <c r="E182" s="16">
        <f t="shared" si="12"/>
        <v>9164</v>
      </c>
      <c r="F182" s="16">
        <f t="shared" si="12"/>
        <v>9259</v>
      </c>
      <c r="G182" s="16">
        <f t="shared" si="12"/>
        <v>2163</v>
      </c>
      <c r="H182" s="16">
        <f t="shared" si="12"/>
        <v>2179</v>
      </c>
      <c r="I182" s="16">
        <f t="shared" si="12"/>
        <v>2169</v>
      </c>
      <c r="J182" s="16">
        <f t="shared" si="12"/>
        <v>4406</v>
      </c>
      <c r="K182" s="16">
        <f t="shared" si="12"/>
        <v>9159</v>
      </c>
      <c r="L182" s="16">
        <f t="shared" si="12"/>
        <v>3749</v>
      </c>
      <c r="M182" s="16">
        <f t="shared" si="12"/>
        <v>2159</v>
      </c>
      <c r="N182" s="16">
        <f t="shared" si="12"/>
        <v>58851</v>
      </c>
      <c r="O182" s="16">
        <f t="shared" si="12"/>
        <v>107854</v>
      </c>
      <c r="P182" s="70"/>
      <c r="Q182" s="70"/>
    </row>
    <row r="183" spans="1:17" ht="15.75">
      <c r="A183" s="106" t="s">
        <v>244</v>
      </c>
      <c r="B183" s="107"/>
      <c r="C183" s="20">
        <f>SUM(C164-C72)</f>
        <v>-977</v>
      </c>
      <c r="D183" s="20">
        <f aca="true" t="shared" si="13" ref="D183:O183">SUM(D164-D72)</f>
        <v>-956</v>
      </c>
      <c r="E183" s="20">
        <f t="shared" si="13"/>
        <v>5945</v>
      </c>
      <c r="F183" s="20">
        <f t="shared" si="13"/>
        <v>-1190</v>
      </c>
      <c r="G183" s="20">
        <f t="shared" si="13"/>
        <v>-986</v>
      </c>
      <c r="H183" s="20">
        <f t="shared" si="13"/>
        <v>-1389</v>
      </c>
      <c r="I183" s="20">
        <f t="shared" si="13"/>
        <v>-1079</v>
      </c>
      <c r="J183" s="20">
        <f t="shared" si="13"/>
        <v>852</v>
      </c>
      <c r="K183" s="20">
        <f t="shared" si="13"/>
        <v>5961</v>
      </c>
      <c r="L183" s="20">
        <f t="shared" si="13"/>
        <v>-891</v>
      </c>
      <c r="M183" s="20">
        <f t="shared" si="13"/>
        <v>-989</v>
      </c>
      <c r="N183" s="20">
        <f t="shared" si="13"/>
        <v>-1503</v>
      </c>
      <c r="O183" s="20">
        <f t="shared" si="13"/>
        <v>2095</v>
      </c>
      <c r="P183" s="70"/>
      <c r="Q183" s="70"/>
    </row>
    <row r="184" spans="1:17" ht="15.75">
      <c r="A184" s="106" t="s">
        <v>245</v>
      </c>
      <c r="B184" s="107"/>
      <c r="C184" s="20">
        <f>SUM(C181-C95)</f>
        <v>25</v>
      </c>
      <c r="D184" s="20">
        <f aca="true" t="shared" si="14" ref="D184:O184">SUM(D181-D95)</f>
        <v>0</v>
      </c>
      <c r="E184" s="20">
        <f t="shared" si="14"/>
        <v>0</v>
      </c>
      <c r="F184" s="20">
        <f t="shared" si="14"/>
        <v>-1415</v>
      </c>
      <c r="G184" s="20">
        <f t="shared" si="14"/>
        <v>-32336</v>
      </c>
      <c r="H184" s="20">
        <f t="shared" si="14"/>
        <v>-2200</v>
      </c>
      <c r="I184" s="20">
        <f t="shared" si="14"/>
        <v>0</v>
      </c>
      <c r="J184" s="20">
        <f t="shared" si="14"/>
        <v>-16612</v>
      </c>
      <c r="K184" s="20">
        <f t="shared" si="14"/>
        <v>0</v>
      </c>
      <c r="L184" s="20">
        <f t="shared" si="14"/>
        <v>1491</v>
      </c>
      <c r="M184" s="20">
        <f t="shared" si="14"/>
        <v>-200</v>
      </c>
      <c r="N184" s="20">
        <f t="shared" si="14"/>
        <v>25</v>
      </c>
      <c r="O184" s="20">
        <f t="shared" si="14"/>
        <v>-51222</v>
      </c>
      <c r="P184" s="70"/>
      <c r="Q184" s="70"/>
    </row>
    <row r="185" spans="1:17" ht="15" hidden="1">
      <c r="A185" s="42" t="s">
        <v>414</v>
      </c>
      <c r="B185" s="12" t="s">
        <v>415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16"/>
      <c r="P185" s="70"/>
      <c r="Q185" s="70"/>
    </row>
    <row r="186" spans="1:17" ht="30" hidden="1">
      <c r="A186" s="21" t="s">
        <v>416</v>
      </c>
      <c r="B186" s="12" t="s">
        <v>417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16"/>
      <c r="P186" s="70"/>
      <c r="Q186" s="70"/>
    </row>
    <row r="187" spans="1:17" ht="15" hidden="1">
      <c r="A187" s="42" t="s">
        <v>418</v>
      </c>
      <c r="B187" s="12" t="s">
        <v>419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16"/>
      <c r="P187" s="70"/>
      <c r="Q187" s="70"/>
    </row>
    <row r="188" spans="1:17" ht="15">
      <c r="A188" s="37" t="s">
        <v>246</v>
      </c>
      <c r="B188" s="38" t="s">
        <v>247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16"/>
      <c r="P188" s="70"/>
      <c r="Q188" s="70"/>
    </row>
    <row r="189" spans="1:17" ht="15" hidden="1">
      <c r="A189" s="21" t="s">
        <v>420</v>
      </c>
      <c r="B189" s="12" t="s">
        <v>421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16"/>
      <c r="P189" s="70"/>
      <c r="Q189" s="70"/>
    </row>
    <row r="190" spans="1:17" ht="15" hidden="1">
      <c r="A190" s="42" t="s">
        <v>422</v>
      </c>
      <c r="B190" s="12" t="s">
        <v>423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16"/>
      <c r="P190" s="70"/>
      <c r="Q190" s="70"/>
    </row>
    <row r="191" spans="1:17" ht="30" hidden="1">
      <c r="A191" s="21" t="s">
        <v>424</v>
      </c>
      <c r="B191" s="12" t="s">
        <v>425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16"/>
      <c r="P191" s="70"/>
      <c r="Q191" s="70"/>
    </row>
    <row r="192" spans="1:17" ht="15" hidden="1">
      <c r="A192" s="42" t="s">
        <v>426</v>
      </c>
      <c r="B192" s="12" t="s">
        <v>427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16"/>
      <c r="P192" s="70"/>
      <c r="Q192" s="70"/>
    </row>
    <row r="193" spans="1:17" ht="15">
      <c r="A193" s="39" t="s">
        <v>248</v>
      </c>
      <c r="B193" s="38" t="s">
        <v>249</v>
      </c>
      <c r="C193" s="20"/>
      <c r="D193" s="20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70"/>
      <c r="Q193" s="70"/>
    </row>
    <row r="194" spans="1:17" ht="30">
      <c r="A194" s="12" t="s">
        <v>250</v>
      </c>
      <c r="B194" s="12" t="s">
        <v>251</v>
      </c>
      <c r="C194" s="20"/>
      <c r="D194" s="20"/>
      <c r="E194" s="20"/>
      <c r="F194" s="20"/>
      <c r="G194" s="20"/>
      <c r="H194" s="108"/>
      <c r="I194" s="20"/>
      <c r="J194" s="20"/>
      <c r="K194" s="11">
        <v>1378</v>
      </c>
      <c r="L194" s="20"/>
      <c r="M194" s="20"/>
      <c r="N194" s="20"/>
      <c r="O194" s="20">
        <f>SUM(C194:N194)</f>
        <v>1378</v>
      </c>
      <c r="P194" s="70"/>
      <c r="Q194" s="70"/>
    </row>
    <row r="195" spans="1:17" ht="30">
      <c r="A195" s="12" t="s">
        <v>252</v>
      </c>
      <c r="B195" s="12" t="s">
        <v>251</v>
      </c>
      <c r="C195" s="20"/>
      <c r="D195" s="20"/>
      <c r="E195" s="20"/>
      <c r="F195" s="20"/>
      <c r="G195" s="20"/>
      <c r="H195" s="20"/>
      <c r="I195" s="20"/>
      <c r="J195" s="20"/>
      <c r="K195" s="11">
        <v>48622</v>
      </c>
      <c r="L195" s="20"/>
      <c r="M195" s="20"/>
      <c r="N195" s="20"/>
      <c r="O195" s="20">
        <f>SUM(C195:N195)</f>
        <v>48622</v>
      </c>
      <c r="P195" s="70"/>
      <c r="Q195" s="70"/>
    </row>
    <row r="196" spans="1:17" ht="30" hidden="1">
      <c r="A196" s="12" t="s">
        <v>253</v>
      </c>
      <c r="B196" s="12" t="s">
        <v>254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>
        <f>SUM(C196:N196)</f>
        <v>0</v>
      </c>
      <c r="P196" s="70"/>
      <c r="Q196" s="70"/>
    </row>
    <row r="197" spans="1:17" ht="30" hidden="1">
      <c r="A197" s="12" t="s">
        <v>255</v>
      </c>
      <c r="B197" s="12" t="s">
        <v>254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16"/>
      <c r="P197" s="70"/>
      <c r="Q197" s="70"/>
    </row>
    <row r="198" spans="1:17" ht="15">
      <c r="A198" s="38" t="s">
        <v>256</v>
      </c>
      <c r="B198" s="38" t="s">
        <v>257</v>
      </c>
      <c r="C198" s="16">
        <f>SUM(C194:C197)</f>
        <v>0</v>
      </c>
      <c r="D198" s="16">
        <f aca="true" t="shared" si="15" ref="D198:O198">SUM(D194:D197)</f>
        <v>0</v>
      </c>
      <c r="E198" s="16">
        <f t="shared" si="15"/>
        <v>0</v>
      </c>
      <c r="F198" s="16">
        <f t="shared" si="15"/>
        <v>0</v>
      </c>
      <c r="G198" s="16">
        <f t="shared" si="15"/>
        <v>0</v>
      </c>
      <c r="H198" s="16">
        <f t="shared" si="15"/>
        <v>0</v>
      </c>
      <c r="I198" s="16">
        <f t="shared" si="15"/>
        <v>0</v>
      </c>
      <c r="J198" s="16">
        <f t="shared" si="15"/>
        <v>0</v>
      </c>
      <c r="K198" s="15">
        <f>SUM(K194:K197)</f>
        <v>50000</v>
      </c>
      <c r="L198" s="16">
        <f t="shared" si="15"/>
        <v>0</v>
      </c>
      <c r="M198" s="16">
        <f t="shared" si="15"/>
        <v>0</v>
      </c>
      <c r="N198" s="16">
        <f t="shared" si="15"/>
        <v>0</v>
      </c>
      <c r="O198" s="16">
        <f t="shared" si="15"/>
        <v>50000</v>
      </c>
      <c r="P198" s="70"/>
      <c r="Q198" s="70"/>
    </row>
    <row r="199" spans="1:17" ht="15" hidden="1">
      <c r="A199" s="42" t="s">
        <v>258</v>
      </c>
      <c r="B199" s="12" t="s">
        <v>259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16"/>
      <c r="P199" s="70"/>
      <c r="Q199" s="70"/>
    </row>
    <row r="200" spans="1:17" ht="15" hidden="1">
      <c r="A200" s="42" t="s">
        <v>260</v>
      </c>
      <c r="B200" s="12" t="s">
        <v>261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16"/>
      <c r="P200" s="70"/>
      <c r="Q200" s="70"/>
    </row>
    <row r="201" spans="1:17" ht="15" hidden="1">
      <c r="A201" s="42" t="s">
        <v>262</v>
      </c>
      <c r="B201" s="12" t="s">
        <v>263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16"/>
      <c r="P201" s="70"/>
      <c r="Q201" s="70"/>
    </row>
    <row r="202" spans="1:17" ht="15" hidden="1">
      <c r="A202" s="42" t="s">
        <v>264</v>
      </c>
      <c r="B202" s="12" t="s">
        <v>265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109"/>
      <c r="P202" s="70"/>
      <c r="Q202" s="70"/>
    </row>
    <row r="203" spans="1:17" ht="15" hidden="1">
      <c r="A203" s="21" t="s">
        <v>266</v>
      </c>
      <c r="B203" s="12" t="s">
        <v>267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109"/>
      <c r="P203" s="70"/>
      <c r="Q203" s="70"/>
    </row>
    <row r="204" spans="1:17" ht="15" hidden="1">
      <c r="A204" s="37" t="s">
        <v>268</v>
      </c>
      <c r="B204" s="38" t="s">
        <v>269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09"/>
      <c r="P204" s="70"/>
      <c r="Q204" s="70"/>
    </row>
    <row r="205" spans="1:17" ht="15" hidden="1">
      <c r="A205" s="21" t="s">
        <v>270</v>
      </c>
      <c r="B205" s="12" t="s">
        <v>271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110"/>
      <c r="P205" s="70"/>
      <c r="Q205" s="70"/>
    </row>
    <row r="206" spans="1:17" ht="30" hidden="1">
      <c r="A206" s="21" t="s">
        <v>272</v>
      </c>
      <c r="B206" s="12" t="s">
        <v>273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110"/>
      <c r="P206" s="70"/>
      <c r="Q206" s="70"/>
    </row>
    <row r="207" spans="1:17" ht="15" hidden="1">
      <c r="A207" s="42" t="s">
        <v>274</v>
      </c>
      <c r="B207" s="12" t="s">
        <v>275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110"/>
      <c r="P207" s="70"/>
      <c r="Q207" s="70"/>
    </row>
    <row r="208" spans="1:17" ht="15" hidden="1">
      <c r="A208" s="42" t="s">
        <v>276</v>
      </c>
      <c r="B208" s="12" t="s">
        <v>277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110"/>
      <c r="P208" s="70"/>
      <c r="Q208" s="70"/>
    </row>
    <row r="209" spans="1:17" ht="17.25" customHeight="1" hidden="1">
      <c r="A209" s="39" t="s">
        <v>278</v>
      </c>
      <c r="B209" s="38" t="s">
        <v>279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110"/>
      <c r="P209" s="70"/>
      <c r="Q209" s="70"/>
    </row>
    <row r="210" spans="1:17" ht="21" customHeight="1" hidden="1">
      <c r="A210" s="37" t="s">
        <v>280</v>
      </c>
      <c r="B210" s="38" t="s">
        <v>281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110"/>
      <c r="P210" s="70"/>
      <c r="Q210" s="70"/>
    </row>
    <row r="211" spans="1:17" ht="15.75">
      <c r="A211" s="111" t="s">
        <v>282</v>
      </c>
      <c r="B211" s="112" t="s">
        <v>283</v>
      </c>
      <c r="C211" s="20">
        <f>SUM(C198,C193,C204,)</f>
        <v>0</v>
      </c>
      <c r="D211" s="20">
        <f aca="true" t="shared" si="16" ref="D211:O211">SUM(D198,D193,D204,)</f>
        <v>0</v>
      </c>
      <c r="E211" s="20">
        <f t="shared" si="16"/>
        <v>0</v>
      </c>
      <c r="F211" s="20">
        <f t="shared" si="16"/>
        <v>0</v>
      </c>
      <c r="G211" s="20">
        <f t="shared" si="16"/>
        <v>0</v>
      </c>
      <c r="H211" s="20">
        <f t="shared" si="16"/>
        <v>0</v>
      </c>
      <c r="I211" s="20">
        <f t="shared" si="16"/>
        <v>0</v>
      </c>
      <c r="J211" s="20">
        <f t="shared" si="16"/>
        <v>0</v>
      </c>
      <c r="K211" s="20">
        <f t="shared" si="16"/>
        <v>50000</v>
      </c>
      <c r="L211" s="20">
        <f t="shared" si="16"/>
        <v>0</v>
      </c>
      <c r="M211" s="20">
        <f t="shared" si="16"/>
        <v>0</v>
      </c>
      <c r="N211" s="20">
        <f t="shared" si="16"/>
        <v>0</v>
      </c>
      <c r="O211" s="20">
        <f t="shared" si="16"/>
        <v>50000</v>
      </c>
      <c r="P211" s="70"/>
      <c r="Q211" s="70"/>
    </row>
    <row r="212" spans="1:17" ht="23.25" customHeight="1">
      <c r="A212" s="101" t="s">
        <v>284</v>
      </c>
      <c r="B212" s="102"/>
      <c r="C212" s="218">
        <f>SUM(C182,C211,)</f>
        <v>2233</v>
      </c>
      <c r="D212" s="218">
        <f aca="true" t="shared" si="17" ref="D212:N212">SUM(D182,D211,)</f>
        <v>2363</v>
      </c>
      <c r="E212" s="218">
        <f t="shared" si="17"/>
        <v>9164</v>
      </c>
      <c r="F212" s="218">
        <f t="shared" si="17"/>
        <v>9259</v>
      </c>
      <c r="G212" s="218">
        <f t="shared" si="17"/>
        <v>2163</v>
      </c>
      <c r="H212" s="218">
        <f t="shared" si="17"/>
        <v>2179</v>
      </c>
      <c r="I212" s="218">
        <f t="shared" si="17"/>
        <v>2169</v>
      </c>
      <c r="J212" s="218">
        <f t="shared" si="17"/>
        <v>4406</v>
      </c>
      <c r="K212" s="218">
        <f t="shared" si="17"/>
        <v>59159</v>
      </c>
      <c r="L212" s="218">
        <f t="shared" si="17"/>
        <v>3749</v>
      </c>
      <c r="M212" s="218">
        <f t="shared" si="17"/>
        <v>2159</v>
      </c>
      <c r="N212" s="218">
        <f t="shared" si="17"/>
        <v>58851</v>
      </c>
      <c r="O212" s="218">
        <f>SUM(O182,O211,)</f>
        <v>157854</v>
      </c>
      <c r="P212" s="70"/>
      <c r="Q212" s="70"/>
    </row>
    <row r="213" spans="2:17" s="2" customFormat="1" ht="15"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"/>
      <c r="P213" s="113"/>
      <c r="Q213" s="113"/>
    </row>
    <row r="214" spans="2:17" s="2" customFormat="1" ht="15"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"/>
      <c r="P214" s="113"/>
      <c r="Q214" s="113"/>
    </row>
    <row r="215" spans="2:17" ht="15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3"/>
      <c r="P215" s="70"/>
      <c r="Q215" s="70"/>
    </row>
    <row r="216" spans="2:17" ht="15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</row>
    <row r="217" spans="2:17" ht="15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3"/>
      <c r="P217" s="70"/>
      <c r="Q217" s="70"/>
    </row>
    <row r="218" spans="2:17" ht="15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3"/>
      <c r="P218" s="70"/>
      <c r="Q218" s="70"/>
    </row>
    <row r="219" spans="2:17" ht="15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3"/>
      <c r="P219" s="70"/>
      <c r="Q219" s="70"/>
    </row>
    <row r="220" spans="2:17" ht="15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3"/>
      <c r="P220" s="70"/>
      <c r="Q220" s="70"/>
    </row>
    <row r="221" spans="2:17" ht="15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3"/>
      <c r="P221" s="70"/>
      <c r="Q221" s="70"/>
    </row>
    <row r="222" spans="2:17" ht="15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3"/>
      <c r="P222" s="70"/>
      <c r="Q222" s="70"/>
    </row>
    <row r="223" spans="2:17" ht="15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3"/>
      <c r="P223" s="70"/>
      <c r="Q223" s="70"/>
    </row>
    <row r="224" spans="2:17" ht="15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3"/>
      <c r="P224" s="70"/>
      <c r="Q224" s="70"/>
    </row>
    <row r="225" spans="2:17" ht="15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3"/>
      <c r="P225" s="70"/>
      <c r="Q225" s="70"/>
    </row>
  </sheetData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&amp;RA költségvetési rendelet előterjesztésének 2.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A889F-2197-4302-84B3-3CA31C4E5C41}">
  <dimension ref="A1:W122"/>
  <sheetViews>
    <sheetView workbookViewId="0" topLeftCell="A1">
      <selection activeCell="F72" sqref="F72"/>
    </sheetView>
  </sheetViews>
  <sheetFormatPr defaultColWidth="9.140625" defaultRowHeight="15"/>
  <cols>
    <col min="1" max="1" width="65.281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  <col min="257" max="257" width="105.140625" style="0" customWidth="1"/>
    <col min="259" max="259" width="17.140625" style="0" customWidth="1"/>
    <col min="260" max="260" width="15.57421875" style="0" customWidth="1"/>
    <col min="261" max="261" width="14.140625" style="0" customWidth="1"/>
    <col min="262" max="262" width="14.00390625" style="0" customWidth="1"/>
    <col min="513" max="513" width="105.140625" style="0" customWidth="1"/>
    <col min="515" max="515" width="17.140625" style="0" customWidth="1"/>
    <col min="516" max="516" width="15.57421875" style="0" customWidth="1"/>
    <col min="517" max="517" width="14.140625" style="0" customWidth="1"/>
    <col min="518" max="518" width="14.00390625" style="0" customWidth="1"/>
    <col min="769" max="769" width="105.140625" style="0" customWidth="1"/>
    <col min="771" max="771" width="17.140625" style="0" customWidth="1"/>
    <col min="772" max="772" width="15.57421875" style="0" customWidth="1"/>
    <col min="773" max="773" width="14.140625" style="0" customWidth="1"/>
    <col min="774" max="774" width="14.00390625" style="0" customWidth="1"/>
    <col min="1025" max="1025" width="105.140625" style="0" customWidth="1"/>
    <col min="1027" max="1027" width="17.140625" style="0" customWidth="1"/>
    <col min="1028" max="1028" width="15.57421875" style="0" customWidth="1"/>
    <col min="1029" max="1029" width="14.140625" style="0" customWidth="1"/>
    <col min="1030" max="1030" width="14.00390625" style="0" customWidth="1"/>
    <col min="1281" max="1281" width="105.140625" style="0" customWidth="1"/>
    <col min="1283" max="1283" width="17.140625" style="0" customWidth="1"/>
    <col min="1284" max="1284" width="15.57421875" style="0" customWidth="1"/>
    <col min="1285" max="1285" width="14.140625" style="0" customWidth="1"/>
    <col min="1286" max="1286" width="14.00390625" style="0" customWidth="1"/>
    <col min="1537" max="1537" width="105.140625" style="0" customWidth="1"/>
    <col min="1539" max="1539" width="17.140625" style="0" customWidth="1"/>
    <col min="1540" max="1540" width="15.57421875" style="0" customWidth="1"/>
    <col min="1541" max="1541" width="14.140625" style="0" customWidth="1"/>
    <col min="1542" max="1542" width="14.00390625" style="0" customWidth="1"/>
    <col min="1793" max="1793" width="105.140625" style="0" customWidth="1"/>
    <col min="1795" max="1795" width="17.140625" style="0" customWidth="1"/>
    <col min="1796" max="1796" width="15.57421875" style="0" customWidth="1"/>
    <col min="1797" max="1797" width="14.140625" style="0" customWidth="1"/>
    <col min="1798" max="1798" width="14.00390625" style="0" customWidth="1"/>
    <col min="2049" max="2049" width="105.140625" style="0" customWidth="1"/>
    <col min="2051" max="2051" width="17.140625" style="0" customWidth="1"/>
    <col min="2052" max="2052" width="15.57421875" style="0" customWidth="1"/>
    <col min="2053" max="2053" width="14.140625" style="0" customWidth="1"/>
    <col min="2054" max="2054" width="14.00390625" style="0" customWidth="1"/>
    <col min="2305" max="2305" width="105.140625" style="0" customWidth="1"/>
    <col min="2307" max="2307" width="17.140625" style="0" customWidth="1"/>
    <col min="2308" max="2308" width="15.57421875" style="0" customWidth="1"/>
    <col min="2309" max="2309" width="14.140625" style="0" customWidth="1"/>
    <col min="2310" max="2310" width="14.00390625" style="0" customWidth="1"/>
    <col min="2561" max="2561" width="105.140625" style="0" customWidth="1"/>
    <col min="2563" max="2563" width="17.140625" style="0" customWidth="1"/>
    <col min="2564" max="2564" width="15.57421875" style="0" customWidth="1"/>
    <col min="2565" max="2565" width="14.140625" style="0" customWidth="1"/>
    <col min="2566" max="2566" width="14.00390625" style="0" customWidth="1"/>
    <col min="2817" max="2817" width="105.140625" style="0" customWidth="1"/>
    <col min="2819" max="2819" width="17.140625" style="0" customWidth="1"/>
    <col min="2820" max="2820" width="15.57421875" style="0" customWidth="1"/>
    <col min="2821" max="2821" width="14.140625" style="0" customWidth="1"/>
    <col min="2822" max="2822" width="14.00390625" style="0" customWidth="1"/>
    <col min="3073" max="3073" width="105.140625" style="0" customWidth="1"/>
    <col min="3075" max="3075" width="17.140625" style="0" customWidth="1"/>
    <col min="3076" max="3076" width="15.57421875" style="0" customWidth="1"/>
    <col min="3077" max="3077" width="14.140625" style="0" customWidth="1"/>
    <col min="3078" max="3078" width="14.00390625" style="0" customWidth="1"/>
    <col min="3329" max="3329" width="105.140625" style="0" customWidth="1"/>
    <col min="3331" max="3331" width="17.140625" style="0" customWidth="1"/>
    <col min="3332" max="3332" width="15.57421875" style="0" customWidth="1"/>
    <col min="3333" max="3333" width="14.140625" style="0" customWidth="1"/>
    <col min="3334" max="3334" width="14.00390625" style="0" customWidth="1"/>
    <col min="3585" max="3585" width="105.140625" style="0" customWidth="1"/>
    <col min="3587" max="3587" width="17.140625" style="0" customWidth="1"/>
    <col min="3588" max="3588" width="15.57421875" style="0" customWidth="1"/>
    <col min="3589" max="3589" width="14.140625" style="0" customWidth="1"/>
    <col min="3590" max="3590" width="14.00390625" style="0" customWidth="1"/>
    <col min="3841" max="3841" width="105.140625" style="0" customWidth="1"/>
    <col min="3843" max="3843" width="17.140625" style="0" customWidth="1"/>
    <col min="3844" max="3844" width="15.57421875" style="0" customWidth="1"/>
    <col min="3845" max="3845" width="14.140625" style="0" customWidth="1"/>
    <col min="3846" max="3846" width="14.00390625" style="0" customWidth="1"/>
    <col min="4097" max="4097" width="105.140625" style="0" customWidth="1"/>
    <col min="4099" max="4099" width="17.140625" style="0" customWidth="1"/>
    <col min="4100" max="4100" width="15.57421875" style="0" customWidth="1"/>
    <col min="4101" max="4101" width="14.140625" style="0" customWidth="1"/>
    <col min="4102" max="4102" width="14.00390625" style="0" customWidth="1"/>
    <col min="4353" max="4353" width="105.140625" style="0" customWidth="1"/>
    <col min="4355" max="4355" width="17.140625" style="0" customWidth="1"/>
    <col min="4356" max="4356" width="15.57421875" style="0" customWidth="1"/>
    <col min="4357" max="4357" width="14.140625" style="0" customWidth="1"/>
    <col min="4358" max="4358" width="14.00390625" style="0" customWidth="1"/>
    <col min="4609" max="4609" width="105.140625" style="0" customWidth="1"/>
    <col min="4611" max="4611" width="17.140625" style="0" customWidth="1"/>
    <col min="4612" max="4612" width="15.57421875" style="0" customWidth="1"/>
    <col min="4613" max="4613" width="14.140625" style="0" customWidth="1"/>
    <col min="4614" max="4614" width="14.00390625" style="0" customWidth="1"/>
    <col min="4865" max="4865" width="105.140625" style="0" customWidth="1"/>
    <col min="4867" max="4867" width="17.140625" style="0" customWidth="1"/>
    <col min="4868" max="4868" width="15.57421875" style="0" customWidth="1"/>
    <col min="4869" max="4869" width="14.140625" style="0" customWidth="1"/>
    <col min="4870" max="4870" width="14.00390625" style="0" customWidth="1"/>
    <col min="5121" max="5121" width="105.140625" style="0" customWidth="1"/>
    <col min="5123" max="5123" width="17.140625" style="0" customWidth="1"/>
    <col min="5124" max="5124" width="15.57421875" style="0" customWidth="1"/>
    <col min="5125" max="5125" width="14.140625" style="0" customWidth="1"/>
    <col min="5126" max="5126" width="14.00390625" style="0" customWidth="1"/>
    <col min="5377" max="5377" width="105.140625" style="0" customWidth="1"/>
    <col min="5379" max="5379" width="17.140625" style="0" customWidth="1"/>
    <col min="5380" max="5380" width="15.57421875" style="0" customWidth="1"/>
    <col min="5381" max="5381" width="14.140625" style="0" customWidth="1"/>
    <col min="5382" max="5382" width="14.00390625" style="0" customWidth="1"/>
    <col min="5633" max="5633" width="105.140625" style="0" customWidth="1"/>
    <col min="5635" max="5635" width="17.140625" style="0" customWidth="1"/>
    <col min="5636" max="5636" width="15.57421875" style="0" customWidth="1"/>
    <col min="5637" max="5637" width="14.140625" style="0" customWidth="1"/>
    <col min="5638" max="5638" width="14.00390625" style="0" customWidth="1"/>
    <col min="5889" max="5889" width="105.140625" style="0" customWidth="1"/>
    <col min="5891" max="5891" width="17.140625" style="0" customWidth="1"/>
    <col min="5892" max="5892" width="15.57421875" style="0" customWidth="1"/>
    <col min="5893" max="5893" width="14.140625" style="0" customWidth="1"/>
    <col min="5894" max="5894" width="14.00390625" style="0" customWidth="1"/>
    <col min="6145" max="6145" width="105.140625" style="0" customWidth="1"/>
    <col min="6147" max="6147" width="17.140625" style="0" customWidth="1"/>
    <col min="6148" max="6148" width="15.57421875" style="0" customWidth="1"/>
    <col min="6149" max="6149" width="14.140625" style="0" customWidth="1"/>
    <col min="6150" max="6150" width="14.00390625" style="0" customWidth="1"/>
    <col min="6401" max="6401" width="105.140625" style="0" customWidth="1"/>
    <col min="6403" max="6403" width="17.140625" style="0" customWidth="1"/>
    <col min="6404" max="6404" width="15.57421875" style="0" customWidth="1"/>
    <col min="6405" max="6405" width="14.140625" style="0" customWidth="1"/>
    <col min="6406" max="6406" width="14.00390625" style="0" customWidth="1"/>
    <col min="6657" max="6657" width="105.140625" style="0" customWidth="1"/>
    <col min="6659" max="6659" width="17.140625" style="0" customWidth="1"/>
    <col min="6660" max="6660" width="15.57421875" style="0" customWidth="1"/>
    <col min="6661" max="6661" width="14.140625" style="0" customWidth="1"/>
    <col min="6662" max="6662" width="14.00390625" style="0" customWidth="1"/>
    <col min="6913" max="6913" width="105.140625" style="0" customWidth="1"/>
    <col min="6915" max="6915" width="17.140625" style="0" customWidth="1"/>
    <col min="6916" max="6916" width="15.57421875" style="0" customWidth="1"/>
    <col min="6917" max="6917" width="14.140625" style="0" customWidth="1"/>
    <col min="6918" max="6918" width="14.00390625" style="0" customWidth="1"/>
    <col min="7169" max="7169" width="105.140625" style="0" customWidth="1"/>
    <col min="7171" max="7171" width="17.140625" style="0" customWidth="1"/>
    <col min="7172" max="7172" width="15.57421875" style="0" customWidth="1"/>
    <col min="7173" max="7173" width="14.140625" style="0" customWidth="1"/>
    <col min="7174" max="7174" width="14.00390625" style="0" customWidth="1"/>
    <col min="7425" max="7425" width="105.140625" style="0" customWidth="1"/>
    <col min="7427" max="7427" width="17.140625" style="0" customWidth="1"/>
    <col min="7428" max="7428" width="15.57421875" style="0" customWidth="1"/>
    <col min="7429" max="7429" width="14.140625" style="0" customWidth="1"/>
    <col min="7430" max="7430" width="14.00390625" style="0" customWidth="1"/>
    <col min="7681" max="7681" width="105.140625" style="0" customWidth="1"/>
    <col min="7683" max="7683" width="17.140625" style="0" customWidth="1"/>
    <col min="7684" max="7684" width="15.57421875" style="0" customWidth="1"/>
    <col min="7685" max="7685" width="14.140625" style="0" customWidth="1"/>
    <col min="7686" max="7686" width="14.00390625" style="0" customWidth="1"/>
    <col min="7937" max="7937" width="105.140625" style="0" customWidth="1"/>
    <col min="7939" max="7939" width="17.140625" style="0" customWidth="1"/>
    <col min="7940" max="7940" width="15.57421875" style="0" customWidth="1"/>
    <col min="7941" max="7941" width="14.140625" style="0" customWidth="1"/>
    <col min="7942" max="7942" width="14.00390625" style="0" customWidth="1"/>
    <col min="8193" max="8193" width="105.140625" style="0" customWidth="1"/>
    <col min="8195" max="8195" width="17.140625" style="0" customWidth="1"/>
    <col min="8196" max="8196" width="15.57421875" style="0" customWidth="1"/>
    <col min="8197" max="8197" width="14.140625" style="0" customWidth="1"/>
    <col min="8198" max="8198" width="14.00390625" style="0" customWidth="1"/>
    <col min="8449" max="8449" width="105.140625" style="0" customWidth="1"/>
    <col min="8451" max="8451" width="17.140625" style="0" customWidth="1"/>
    <col min="8452" max="8452" width="15.57421875" style="0" customWidth="1"/>
    <col min="8453" max="8453" width="14.140625" style="0" customWidth="1"/>
    <col min="8454" max="8454" width="14.00390625" style="0" customWidth="1"/>
    <col min="8705" max="8705" width="105.140625" style="0" customWidth="1"/>
    <col min="8707" max="8707" width="17.140625" style="0" customWidth="1"/>
    <col min="8708" max="8708" width="15.57421875" style="0" customWidth="1"/>
    <col min="8709" max="8709" width="14.140625" style="0" customWidth="1"/>
    <col min="8710" max="8710" width="14.00390625" style="0" customWidth="1"/>
    <col min="8961" max="8961" width="105.140625" style="0" customWidth="1"/>
    <col min="8963" max="8963" width="17.140625" style="0" customWidth="1"/>
    <col min="8964" max="8964" width="15.57421875" style="0" customWidth="1"/>
    <col min="8965" max="8965" width="14.140625" style="0" customWidth="1"/>
    <col min="8966" max="8966" width="14.00390625" style="0" customWidth="1"/>
    <col min="9217" max="9217" width="105.140625" style="0" customWidth="1"/>
    <col min="9219" max="9219" width="17.140625" style="0" customWidth="1"/>
    <col min="9220" max="9220" width="15.57421875" style="0" customWidth="1"/>
    <col min="9221" max="9221" width="14.140625" style="0" customWidth="1"/>
    <col min="9222" max="9222" width="14.00390625" style="0" customWidth="1"/>
    <col min="9473" max="9473" width="105.140625" style="0" customWidth="1"/>
    <col min="9475" max="9475" width="17.140625" style="0" customWidth="1"/>
    <col min="9476" max="9476" width="15.57421875" style="0" customWidth="1"/>
    <col min="9477" max="9477" width="14.140625" style="0" customWidth="1"/>
    <col min="9478" max="9478" width="14.00390625" style="0" customWidth="1"/>
    <col min="9729" max="9729" width="105.140625" style="0" customWidth="1"/>
    <col min="9731" max="9731" width="17.140625" style="0" customWidth="1"/>
    <col min="9732" max="9732" width="15.57421875" style="0" customWidth="1"/>
    <col min="9733" max="9733" width="14.140625" style="0" customWidth="1"/>
    <col min="9734" max="9734" width="14.00390625" style="0" customWidth="1"/>
    <col min="9985" max="9985" width="105.140625" style="0" customWidth="1"/>
    <col min="9987" max="9987" width="17.140625" style="0" customWidth="1"/>
    <col min="9988" max="9988" width="15.57421875" style="0" customWidth="1"/>
    <col min="9989" max="9989" width="14.140625" style="0" customWidth="1"/>
    <col min="9990" max="9990" width="14.00390625" style="0" customWidth="1"/>
    <col min="10241" max="10241" width="105.140625" style="0" customWidth="1"/>
    <col min="10243" max="10243" width="17.140625" style="0" customWidth="1"/>
    <col min="10244" max="10244" width="15.57421875" style="0" customWidth="1"/>
    <col min="10245" max="10245" width="14.140625" style="0" customWidth="1"/>
    <col min="10246" max="10246" width="14.00390625" style="0" customWidth="1"/>
    <col min="10497" max="10497" width="105.140625" style="0" customWidth="1"/>
    <col min="10499" max="10499" width="17.140625" style="0" customWidth="1"/>
    <col min="10500" max="10500" width="15.57421875" style="0" customWidth="1"/>
    <col min="10501" max="10501" width="14.140625" style="0" customWidth="1"/>
    <col min="10502" max="10502" width="14.00390625" style="0" customWidth="1"/>
    <col min="10753" max="10753" width="105.140625" style="0" customWidth="1"/>
    <col min="10755" max="10755" width="17.140625" style="0" customWidth="1"/>
    <col min="10756" max="10756" width="15.57421875" style="0" customWidth="1"/>
    <col min="10757" max="10757" width="14.140625" style="0" customWidth="1"/>
    <col min="10758" max="10758" width="14.00390625" style="0" customWidth="1"/>
    <col min="11009" max="11009" width="105.140625" style="0" customWidth="1"/>
    <col min="11011" max="11011" width="17.140625" style="0" customWidth="1"/>
    <col min="11012" max="11012" width="15.57421875" style="0" customWidth="1"/>
    <col min="11013" max="11013" width="14.140625" style="0" customWidth="1"/>
    <col min="11014" max="11014" width="14.00390625" style="0" customWidth="1"/>
    <col min="11265" max="11265" width="105.140625" style="0" customWidth="1"/>
    <col min="11267" max="11267" width="17.140625" style="0" customWidth="1"/>
    <col min="11268" max="11268" width="15.57421875" style="0" customWidth="1"/>
    <col min="11269" max="11269" width="14.140625" style="0" customWidth="1"/>
    <col min="11270" max="11270" width="14.00390625" style="0" customWidth="1"/>
    <col min="11521" max="11521" width="105.140625" style="0" customWidth="1"/>
    <col min="11523" max="11523" width="17.140625" style="0" customWidth="1"/>
    <col min="11524" max="11524" width="15.57421875" style="0" customWidth="1"/>
    <col min="11525" max="11525" width="14.140625" style="0" customWidth="1"/>
    <col min="11526" max="11526" width="14.00390625" style="0" customWidth="1"/>
    <col min="11777" max="11777" width="105.140625" style="0" customWidth="1"/>
    <col min="11779" max="11779" width="17.140625" style="0" customWidth="1"/>
    <col min="11780" max="11780" width="15.57421875" style="0" customWidth="1"/>
    <col min="11781" max="11781" width="14.140625" style="0" customWidth="1"/>
    <col min="11782" max="11782" width="14.00390625" style="0" customWidth="1"/>
    <col min="12033" max="12033" width="105.140625" style="0" customWidth="1"/>
    <col min="12035" max="12035" width="17.140625" style="0" customWidth="1"/>
    <col min="12036" max="12036" width="15.57421875" style="0" customWidth="1"/>
    <col min="12037" max="12037" width="14.140625" style="0" customWidth="1"/>
    <col min="12038" max="12038" width="14.00390625" style="0" customWidth="1"/>
    <col min="12289" max="12289" width="105.140625" style="0" customWidth="1"/>
    <col min="12291" max="12291" width="17.140625" style="0" customWidth="1"/>
    <col min="12292" max="12292" width="15.57421875" style="0" customWidth="1"/>
    <col min="12293" max="12293" width="14.140625" style="0" customWidth="1"/>
    <col min="12294" max="12294" width="14.00390625" style="0" customWidth="1"/>
    <col min="12545" max="12545" width="105.140625" style="0" customWidth="1"/>
    <col min="12547" max="12547" width="17.140625" style="0" customWidth="1"/>
    <col min="12548" max="12548" width="15.57421875" style="0" customWidth="1"/>
    <col min="12549" max="12549" width="14.140625" style="0" customWidth="1"/>
    <col min="12550" max="12550" width="14.00390625" style="0" customWidth="1"/>
    <col min="12801" max="12801" width="105.140625" style="0" customWidth="1"/>
    <col min="12803" max="12803" width="17.140625" style="0" customWidth="1"/>
    <col min="12804" max="12804" width="15.57421875" style="0" customWidth="1"/>
    <col min="12805" max="12805" width="14.140625" style="0" customWidth="1"/>
    <col min="12806" max="12806" width="14.00390625" style="0" customWidth="1"/>
    <col min="13057" max="13057" width="105.140625" style="0" customWidth="1"/>
    <col min="13059" max="13059" width="17.140625" style="0" customWidth="1"/>
    <col min="13060" max="13060" width="15.57421875" style="0" customWidth="1"/>
    <col min="13061" max="13061" width="14.140625" style="0" customWidth="1"/>
    <col min="13062" max="13062" width="14.00390625" style="0" customWidth="1"/>
    <col min="13313" max="13313" width="105.140625" style="0" customWidth="1"/>
    <col min="13315" max="13315" width="17.140625" style="0" customWidth="1"/>
    <col min="13316" max="13316" width="15.57421875" style="0" customWidth="1"/>
    <col min="13317" max="13317" width="14.140625" style="0" customWidth="1"/>
    <col min="13318" max="13318" width="14.00390625" style="0" customWidth="1"/>
    <col min="13569" max="13569" width="105.140625" style="0" customWidth="1"/>
    <col min="13571" max="13571" width="17.140625" style="0" customWidth="1"/>
    <col min="13572" max="13572" width="15.57421875" style="0" customWidth="1"/>
    <col min="13573" max="13573" width="14.140625" style="0" customWidth="1"/>
    <col min="13574" max="13574" width="14.00390625" style="0" customWidth="1"/>
    <col min="13825" max="13825" width="105.140625" style="0" customWidth="1"/>
    <col min="13827" max="13827" width="17.140625" style="0" customWidth="1"/>
    <col min="13828" max="13828" width="15.57421875" style="0" customWidth="1"/>
    <col min="13829" max="13829" width="14.140625" style="0" customWidth="1"/>
    <col min="13830" max="13830" width="14.00390625" style="0" customWidth="1"/>
    <col min="14081" max="14081" width="105.140625" style="0" customWidth="1"/>
    <col min="14083" max="14083" width="17.140625" style="0" customWidth="1"/>
    <col min="14084" max="14084" width="15.57421875" style="0" customWidth="1"/>
    <col min="14085" max="14085" width="14.140625" style="0" customWidth="1"/>
    <col min="14086" max="14086" width="14.00390625" style="0" customWidth="1"/>
    <col min="14337" max="14337" width="105.140625" style="0" customWidth="1"/>
    <col min="14339" max="14339" width="17.140625" style="0" customWidth="1"/>
    <col min="14340" max="14340" width="15.57421875" style="0" customWidth="1"/>
    <col min="14341" max="14341" width="14.140625" style="0" customWidth="1"/>
    <col min="14342" max="14342" width="14.00390625" style="0" customWidth="1"/>
    <col min="14593" max="14593" width="105.140625" style="0" customWidth="1"/>
    <col min="14595" max="14595" width="17.140625" style="0" customWidth="1"/>
    <col min="14596" max="14596" width="15.57421875" style="0" customWidth="1"/>
    <col min="14597" max="14597" width="14.140625" style="0" customWidth="1"/>
    <col min="14598" max="14598" width="14.00390625" style="0" customWidth="1"/>
    <col min="14849" max="14849" width="105.140625" style="0" customWidth="1"/>
    <col min="14851" max="14851" width="17.140625" style="0" customWidth="1"/>
    <col min="14852" max="14852" width="15.57421875" style="0" customWidth="1"/>
    <col min="14853" max="14853" width="14.140625" style="0" customWidth="1"/>
    <col min="14854" max="14854" width="14.00390625" style="0" customWidth="1"/>
    <col min="15105" max="15105" width="105.140625" style="0" customWidth="1"/>
    <col min="15107" max="15107" width="17.140625" style="0" customWidth="1"/>
    <col min="15108" max="15108" width="15.57421875" style="0" customWidth="1"/>
    <col min="15109" max="15109" width="14.140625" style="0" customWidth="1"/>
    <col min="15110" max="15110" width="14.00390625" style="0" customWidth="1"/>
    <col min="15361" max="15361" width="105.140625" style="0" customWidth="1"/>
    <col min="15363" max="15363" width="17.140625" style="0" customWidth="1"/>
    <col min="15364" max="15364" width="15.57421875" style="0" customWidth="1"/>
    <col min="15365" max="15365" width="14.140625" style="0" customWidth="1"/>
    <col min="15366" max="15366" width="14.00390625" style="0" customWidth="1"/>
    <col min="15617" max="15617" width="105.140625" style="0" customWidth="1"/>
    <col min="15619" max="15619" width="17.140625" style="0" customWidth="1"/>
    <col min="15620" max="15620" width="15.57421875" style="0" customWidth="1"/>
    <col min="15621" max="15621" width="14.140625" style="0" customWidth="1"/>
    <col min="15622" max="15622" width="14.00390625" style="0" customWidth="1"/>
    <col min="15873" max="15873" width="105.140625" style="0" customWidth="1"/>
    <col min="15875" max="15875" width="17.140625" style="0" customWidth="1"/>
    <col min="15876" max="15876" width="15.57421875" style="0" customWidth="1"/>
    <col min="15877" max="15877" width="14.140625" style="0" customWidth="1"/>
    <col min="15878" max="15878" width="14.00390625" style="0" customWidth="1"/>
    <col min="16129" max="16129" width="105.140625" style="0" customWidth="1"/>
    <col min="16131" max="16131" width="17.140625" style="0" customWidth="1"/>
    <col min="16132" max="16132" width="15.57421875" style="0" customWidth="1"/>
    <col min="16133" max="16133" width="14.140625" style="0" customWidth="1"/>
    <col min="16134" max="16134" width="14.00390625" style="0" customWidth="1"/>
  </cols>
  <sheetData>
    <row r="1" spans="1:6" ht="18.75" customHeight="1">
      <c r="A1" s="239" t="s">
        <v>516</v>
      </c>
      <c r="B1" s="240"/>
      <c r="C1" s="240"/>
      <c r="D1" s="240"/>
      <c r="E1" s="240"/>
      <c r="F1" s="243"/>
    </row>
    <row r="2" spans="1:6" ht="15">
      <c r="A2" s="241" t="s">
        <v>428</v>
      </c>
      <c r="B2" s="240"/>
      <c r="C2" s="240"/>
      <c r="D2" s="240"/>
      <c r="E2" s="240"/>
      <c r="F2" s="243"/>
    </row>
    <row r="3" ht="18">
      <c r="A3" s="114"/>
    </row>
    <row r="4" ht="15">
      <c r="A4" s="70"/>
    </row>
    <row r="5" spans="1:6" ht="25.5">
      <c r="A5" s="4" t="s">
        <v>1</v>
      </c>
      <c r="B5" s="5" t="s">
        <v>2</v>
      </c>
      <c r="C5" s="115" t="s">
        <v>429</v>
      </c>
      <c r="D5" s="115" t="s">
        <v>430</v>
      </c>
      <c r="E5" s="115" t="s">
        <v>438</v>
      </c>
      <c r="F5" s="115" t="s">
        <v>517</v>
      </c>
    </row>
    <row r="6" spans="1:6" ht="15">
      <c r="A6" s="76" t="s">
        <v>298</v>
      </c>
      <c r="B6" s="76" t="s">
        <v>299</v>
      </c>
      <c r="C6" s="116">
        <v>10638</v>
      </c>
      <c r="D6" s="116">
        <v>10850</v>
      </c>
      <c r="E6" s="116">
        <v>11067</v>
      </c>
      <c r="F6" s="116">
        <v>11289</v>
      </c>
    </row>
    <row r="7" spans="1:6" ht="15" hidden="1">
      <c r="A7" s="76" t="s">
        <v>300</v>
      </c>
      <c r="B7" s="9" t="s">
        <v>301</v>
      </c>
      <c r="C7" s="117"/>
      <c r="D7" s="117"/>
      <c r="E7" s="117"/>
      <c r="F7" s="117"/>
    </row>
    <row r="8" spans="1:6" ht="15" hidden="1">
      <c r="A8" s="76" t="s">
        <v>302</v>
      </c>
      <c r="B8" s="9" t="s">
        <v>303</v>
      </c>
      <c r="C8" s="117"/>
      <c r="D8" s="117"/>
      <c r="E8" s="117"/>
      <c r="F8" s="117"/>
    </row>
    <row r="9" spans="1:6" ht="15" hidden="1">
      <c r="A9" s="8" t="s">
        <v>304</v>
      </c>
      <c r="B9" s="9" t="s">
        <v>305</v>
      </c>
      <c r="C9" s="117"/>
      <c r="D9" s="117"/>
      <c r="E9" s="117"/>
      <c r="F9" s="117"/>
    </row>
    <row r="10" spans="1:6" ht="15" hidden="1">
      <c r="A10" s="8" t="s">
        <v>306</v>
      </c>
      <c r="B10" s="9" t="s">
        <v>307</v>
      </c>
      <c r="C10" s="117"/>
      <c r="D10" s="117"/>
      <c r="E10" s="117"/>
      <c r="F10" s="117"/>
    </row>
    <row r="11" spans="1:6" ht="15" hidden="1">
      <c r="A11" s="8" t="s">
        <v>308</v>
      </c>
      <c r="B11" s="9" t="s">
        <v>309</v>
      </c>
      <c r="C11" s="117"/>
      <c r="D11" s="117"/>
      <c r="E11" s="117"/>
      <c r="F11" s="117"/>
    </row>
    <row r="12" spans="1:6" ht="15">
      <c r="A12" s="8" t="s">
        <v>310</v>
      </c>
      <c r="B12" s="9" t="s">
        <v>311</v>
      </c>
      <c r="C12" s="117">
        <v>300</v>
      </c>
      <c r="D12" s="117">
        <v>300</v>
      </c>
      <c r="E12" s="117">
        <v>300</v>
      </c>
      <c r="F12" s="117">
        <v>300</v>
      </c>
    </row>
    <row r="13" spans="1:6" ht="15" hidden="1">
      <c r="A13" s="8" t="s">
        <v>322</v>
      </c>
      <c r="B13" s="9" t="s">
        <v>323</v>
      </c>
      <c r="C13" s="117"/>
      <c r="D13" s="117"/>
      <c r="E13" s="117"/>
      <c r="F13" s="117"/>
    </row>
    <row r="14" spans="1:6" ht="15">
      <c r="A14" s="12" t="s">
        <v>314</v>
      </c>
      <c r="B14" s="9" t="s">
        <v>315</v>
      </c>
      <c r="C14" s="117">
        <v>245</v>
      </c>
      <c r="D14" s="117">
        <v>150</v>
      </c>
      <c r="E14" s="117">
        <v>150</v>
      </c>
      <c r="F14" s="117">
        <v>150</v>
      </c>
    </row>
    <row r="15" spans="1:6" ht="15">
      <c r="A15" s="12" t="s">
        <v>316</v>
      </c>
      <c r="B15" s="9" t="s">
        <v>317</v>
      </c>
      <c r="C15" s="117">
        <v>6</v>
      </c>
      <c r="D15" s="117">
        <v>6</v>
      </c>
      <c r="E15" s="117">
        <v>6</v>
      </c>
      <c r="F15" s="117">
        <v>6</v>
      </c>
    </row>
    <row r="16" spans="1:6" ht="15" hidden="1">
      <c r="A16" s="12" t="s">
        <v>318</v>
      </c>
      <c r="B16" s="9" t="s">
        <v>319</v>
      </c>
      <c r="C16" s="117"/>
      <c r="D16" s="117"/>
      <c r="E16" s="117"/>
      <c r="F16" s="117"/>
    </row>
    <row r="17" spans="1:6" ht="15" hidden="1">
      <c r="A17" s="12" t="s">
        <v>320</v>
      </c>
      <c r="B17" s="9" t="s">
        <v>321</v>
      </c>
      <c r="C17" s="117"/>
      <c r="D17" s="117"/>
      <c r="E17" s="117"/>
      <c r="F17" s="117"/>
    </row>
    <row r="18" spans="1:6" ht="15" hidden="1">
      <c r="A18" s="12" t="s">
        <v>322</v>
      </c>
      <c r="B18" s="9" t="s">
        <v>323</v>
      </c>
      <c r="C18" s="20"/>
      <c r="D18" s="20"/>
      <c r="E18" s="20"/>
      <c r="F18" s="20"/>
    </row>
    <row r="19" spans="1:6" ht="15">
      <c r="A19" s="77" t="s">
        <v>3</v>
      </c>
      <c r="B19" s="78" t="s">
        <v>4</v>
      </c>
      <c r="C19" s="16">
        <f>SUM(C6:C18)</f>
        <v>11189</v>
      </c>
      <c r="D19" s="16">
        <f>SUM(D6:D18)</f>
        <v>11306</v>
      </c>
      <c r="E19" s="16">
        <f>SUM(E6:E18)</f>
        <v>11523</v>
      </c>
      <c r="F19" s="16">
        <f>SUM(F6:F18)</f>
        <v>11745</v>
      </c>
    </row>
    <row r="20" spans="1:6" ht="15">
      <c r="A20" s="12" t="s">
        <v>324</v>
      </c>
      <c r="B20" s="9" t="s">
        <v>325</v>
      </c>
      <c r="C20" s="11">
        <v>4223</v>
      </c>
      <c r="D20" s="11">
        <v>4222</v>
      </c>
      <c r="E20" s="11">
        <v>4222</v>
      </c>
      <c r="F20" s="118">
        <v>4222</v>
      </c>
    </row>
    <row r="21" spans="1:6" ht="30">
      <c r="A21" s="12" t="s">
        <v>326</v>
      </c>
      <c r="B21" s="9" t="s">
        <v>327</v>
      </c>
      <c r="C21" s="20">
        <v>750</v>
      </c>
      <c r="D21" s="20">
        <v>750</v>
      </c>
      <c r="E21" s="20">
        <v>750</v>
      </c>
      <c r="F21" s="20">
        <v>750</v>
      </c>
    </row>
    <row r="22" spans="1:6" ht="15">
      <c r="A22" s="31" t="s">
        <v>328</v>
      </c>
      <c r="B22" s="9" t="s">
        <v>329</v>
      </c>
      <c r="C22" s="20">
        <v>800</v>
      </c>
      <c r="D22" s="20">
        <v>800</v>
      </c>
      <c r="E22" s="20">
        <v>800</v>
      </c>
      <c r="F22" s="20">
        <v>800</v>
      </c>
    </row>
    <row r="23" spans="1:6" ht="15">
      <c r="A23" s="38" t="s">
        <v>5</v>
      </c>
      <c r="B23" s="78" t="s">
        <v>6</v>
      </c>
      <c r="C23" s="16">
        <f>SUM(C20:C22)</f>
        <v>5773</v>
      </c>
      <c r="D23" s="16">
        <f>SUM(D20:D22)</f>
        <v>5772</v>
      </c>
      <c r="E23" s="16">
        <f>SUM(E20:E22)</f>
        <v>5772</v>
      </c>
      <c r="F23" s="16">
        <f>SUM(F20:F22)</f>
        <v>5772</v>
      </c>
    </row>
    <row r="24" spans="1:6" ht="15">
      <c r="A24" s="13" t="s">
        <v>7</v>
      </c>
      <c r="B24" s="14" t="s">
        <v>8</v>
      </c>
      <c r="C24" s="16">
        <f>SUM(C19,C23)</f>
        <v>16962</v>
      </c>
      <c r="D24" s="16">
        <f>SUM(D19,D23)</f>
        <v>17078</v>
      </c>
      <c r="E24" s="16">
        <f>SUM(E19,E23)</f>
        <v>17295</v>
      </c>
      <c r="F24" s="16">
        <f>SUM(F19,F23)</f>
        <v>17517</v>
      </c>
    </row>
    <row r="25" spans="1:6" ht="30">
      <c r="A25" s="17" t="s">
        <v>9</v>
      </c>
      <c r="B25" s="14" t="s">
        <v>10</v>
      </c>
      <c r="C25" s="15">
        <v>2910</v>
      </c>
      <c r="D25" s="15">
        <v>2968</v>
      </c>
      <c r="E25" s="15">
        <v>3028</v>
      </c>
      <c r="F25" s="119">
        <v>3088</v>
      </c>
    </row>
    <row r="26" spans="1:6" ht="15">
      <c r="A26" s="12" t="s">
        <v>330</v>
      </c>
      <c r="B26" s="9" t="s">
        <v>331</v>
      </c>
      <c r="C26" s="20">
        <v>10</v>
      </c>
      <c r="D26" s="20"/>
      <c r="E26" s="20"/>
      <c r="F26" s="20"/>
    </row>
    <row r="27" spans="1:6" ht="15">
      <c r="A27" s="12" t="s">
        <v>332</v>
      </c>
      <c r="B27" s="9" t="s">
        <v>333</v>
      </c>
      <c r="C27" s="11">
        <v>880</v>
      </c>
      <c r="D27" s="11">
        <v>1000</v>
      </c>
      <c r="E27" s="11">
        <v>1000</v>
      </c>
      <c r="F27" s="11">
        <v>1000</v>
      </c>
    </row>
    <row r="28" spans="1:6" ht="15" hidden="1">
      <c r="A28" s="12" t="s">
        <v>334</v>
      </c>
      <c r="B28" s="9" t="s">
        <v>335</v>
      </c>
      <c r="C28" s="20"/>
      <c r="D28" s="20"/>
      <c r="E28" s="20"/>
      <c r="F28" s="20"/>
    </row>
    <row r="29" spans="1:6" ht="15">
      <c r="A29" s="38" t="s">
        <v>11</v>
      </c>
      <c r="B29" s="78" t="s">
        <v>12</v>
      </c>
      <c r="C29" s="16">
        <f>SUM(C26:C28)</f>
        <v>890</v>
      </c>
      <c r="D29" s="16">
        <f>SUM(D26:D28)</f>
        <v>1000</v>
      </c>
      <c r="E29" s="16">
        <f>SUM(E26:E28)</f>
        <v>1000</v>
      </c>
      <c r="F29" s="16">
        <f>SUM(F26:F28)</f>
        <v>1000</v>
      </c>
    </row>
    <row r="30" spans="1:6" ht="15">
      <c r="A30" s="12" t="s">
        <v>336</v>
      </c>
      <c r="B30" s="9" t="s">
        <v>337</v>
      </c>
      <c r="C30" s="20">
        <v>312</v>
      </c>
      <c r="D30" s="20">
        <v>320</v>
      </c>
      <c r="E30" s="20">
        <v>320</v>
      </c>
      <c r="F30" s="20">
        <v>320</v>
      </c>
    </row>
    <row r="31" spans="1:6" ht="15" customHeight="1">
      <c r="A31" s="12" t="s">
        <v>338</v>
      </c>
      <c r="B31" s="9" t="s">
        <v>339</v>
      </c>
      <c r="C31" s="20">
        <v>323</v>
      </c>
      <c r="D31" s="20">
        <v>330</v>
      </c>
      <c r="E31" s="20">
        <v>330</v>
      </c>
      <c r="F31" s="20">
        <v>330</v>
      </c>
    </row>
    <row r="32" spans="1:6" ht="15">
      <c r="A32" s="38" t="s">
        <v>13</v>
      </c>
      <c r="B32" s="78" t="s">
        <v>14</v>
      </c>
      <c r="C32" s="16">
        <f>SUM(C30:C31)</f>
        <v>635</v>
      </c>
      <c r="D32" s="16">
        <f>SUM(D30:D31)</f>
        <v>650</v>
      </c>
      <c r="E32" s="16">
        <f>SUM(E30:E31)</f>
        <v>650</v>
      </c>
      <c r="F32" s="16">
        <f>SUM(F30:F31)</f>
        <v>650</v>
      </c>
    </row>
    <row r="33" spans="1:6" ht="15">
      <c r="A33" s="12" t="s">
        <v>340</v>
      </c>
      <c r="B33" s="9" t="s">
        <v>341</v>
      </c>
      <c r="C33" s="11">
        <v>2855</v>
      </c>
      <c r="D33" s="11">
        <v>2900</v>
      </c>
      <c r="E33" s="11">
        <v>2900</v>
      </c>
      <c r="F33" s="11">
        <v>2900</v>
      </c>
    </row>
    <row r="34" spans="1:6" ht="15">
      <c r="A34" s="12" t="s">
        <v>342</v>
      </c>
      <c r="B34" s="9" t="s">
        <v>343</v>
      </c>
      <c r="C34" s="20">
        <v>700</v>
      </c>
      <c r="D34" s="11">
        <v>700</v>
      </c>
      <c r="E34" s="11">
        <v>700</v>
      </c>
      <c r="F34" s="11">
        <v>700</v>
      </c>
    </row>
    <row r="35" spans="1:6" ht="15">
      <c r="A35" s="12" t="s">
        <v>344</v>
      </c>
      <c r="B35" s="9" t="s">
        <v>345</v>
      </c>
      <c r="C35" s="20">
        <v>80</v>
      </c>
      <c r="D35" s="20">
        <v>80</v>
      </c>
      <c r="E35" s="20">
        <v>80</v>
      </c>
      <c r="F35" s="20">
        <v>80</v>
      </c>
    </row>
    <row r="36" spans="1:6" ht="15">
      <c r="A36" s="12" t="s">
        <v>346</v>
      </c>
      <c r="B36" s="9" t="s">
        <v>347</v>
      </c>
      <c r="C36" s="11">
        <v>1920</v>
      </c>
      <c r="D36" s="11">
        <v>1500</v>
      </c>
      <c r="E36" s="11">
        <v>1500</v>
      </c>
      <c r="F36" s="11">
        <v>1500</v>
      </c>
    </row>
    <row r="37" spans="1:6" ht="15">
      <c r="A37" s="81" t="s">
        <v>348</v>
      </c>
      <c r="B37" s="9" t="s">
        <v>349</v>
      </c>
      <c r="C37" s="20"/>
      <c r="D37" s="20"/>
      <c r="E37" s="11"/>
      <c r="F37" s="11"/>
    </row>
    <row r="38" spans="1:6" ht="15">
      <c r="A38" s="31" t="s">
        <v>350</v>
      </c>
      <c r="B38" s="9" t="s">
        <v>351</v>
      </c>
      <c r="C38" s="11">
        <v>540</v>
      </c>
      <c r="D38" s="11">
        <v>1000</v>
      </c>
      <c r="E38" s="20">
        <v>50</v>
      </c>
      <c r="F38" s="20">
        <v>50</v>
      </c>
    </row>
    <row r="39" spans="1:6" ht="15">
      <c r="A39" s="12" t="s">
        <v>352</v>
      </c>
      <c r="B39" s="9" t="s">
        <v>353</v>
      </c>
      <c r="C39" s="11">
        <v>3366</v>
      </c>
      <c r="D39" s="11">
        <v>3000</v>
      </c>
      <c r="E39" s="11">
        <v>3000</v>
      </c>
      <c r="F39" s="11">
        <v>3000</v>
      </c>
    </row>
    <row r="40" spans="1:6" ht="15">
      <c r="A40" s="38" t="s">
        <v>15</v>
      </c>
      <c r="B40" s="78" t="s">
        <v>16</v>
      </c>
      <c r="C40" s="16">
        <f>SUM(C33:C39)</f>
        <v>9461</v>
      </c>
      <c r="D40" s="16">
        <f>SUM(D33:D39)</f>
        <v>9180</v>
      </c>
      <c r="E40" s="16">
        <f>SUM(E33:E39)</f>
        <v>8230</v>
      </c>
      <c r="F40" s="16">
        <f>SUM(F33:F39)</f>
        <v>8230</v>
      </c>
    </row>
    <row r="41" spans="1:6" ht="15">
      <c r="A41" s="12" t="s">
        <v>354</v>
      </c>
      <c r="B41" s="9" t="s">
        <v>355</v>
      </c>
      <c r="C41" s="20">
        <v>350</v>
      </c>
      <c r="D41" s="20">
        <v>100</v>
      </c>
      <c r="E41" s="20">
        <v>100</v>
      </c>
      <c r="F41" s="20">
        <v>100</v>
      </c>
    </row>
    <row r="42" spans="1:6" ht="15">
      <c r="A42" s="12" t="s">
        <v>356</v>
      </c>
      <c r="B42" s="9" t="s">
        <v>357</v>
      </c>
      <c r="C42" s="20">
        <v>100</v>
      </c>
      <c r="D42" s="20">
        <v>100</v>
      </c>
      <c r="E42" s="20">
        <v>100</v>
      </c>
      <c r="F42" s="20">
        <v>100</v>
      </c>
    </row>
    <row r="43" spans="1:6" ht="15">
      <c r="A43" s="38" t="s">
        <v>17</v>
      </c>
      <c r="B43" s="78" t="s">
        <v>18</v>
      </c>
      <c r="C43" s="16">
        <f>SUM(C41:C42)</f>
        <v>450</v>
      </c>
      <c r="D43" s="16">
        <f>SUM(D41:D42)</f>
        <v>200</v>
      </c>
      <c r="E43" s="16">
        <f>SUM(E41:E42)</f>
        <v>200</v>
      </c>
      <c r="F43" s="16">
        <f>SUM(F41:F42)</f>
        <v>200</v>
      </c>
    </row>
    <row r="44" spans="1:6" ht="15">
      <c r="A44" s="12" t="s">
        <v>358</v>
      </c>
      <c r="B44" s="9" t="s">
        <v>359</v>
      </c>
      <c r="C44" s="11">
        <v>2603</v>
      </c>
      <c r="D44" s="11">
        <v>2695</v>
      </c>
      <c r="E44" s="11">
        <v>2695</v>
      </c>
      <c r="F44" s="11">
        <v>2695</v>
      </c>
    </row>
    <row r="45" spans="1:6" ht="15" hidden="1">
      <c r="A45" s="12" t="s">
        <v>360</v>
      </c>
      <c r="B45" s="9" t="s">
        <v>361</v>
      </c>
      <c r="C45" s="20"/>
      <c r="D45" s="20"/>
      <c r="E45" s="20"/>
      <c r="F45" s="20"/>
    </row>
    <row r="46" spans="1:6" ht="15" hidden="1">
      <c r="A46" s="12" t="s">
        <v>362</v>
      </c>
      <c r="B46" s="9" t="s">
        <v>363</v>
      </c>
      <c r="C46" s="20"/>
      <c r="D46" s="20"/>
      <c r="E46" s="20"/>
      <c r="F46" s="20"/>
    </row>
    <row r="47" spans="1:6" ht="15" hidden="1">
      <c r="A47" s="12" t="s">
        <v>364</v>
      </c>
      <c r="B47" s="9" t="s">
        <v>365</v>
      </c>
      <c r="C47" s="20"/>
      <c r="D47" s="20"/>
      <c r="E47" s="20"/>
      <c r="F47" s="20"/>
    </row>
    <row r="48" spans="1:6" ht="15">
      <c r="A48" s="12" t="s">
        <v>366</v>
      </c>
      <c r="B48" s="9" t="s">
        <v>367</v>
      </c>
      <c r="C48" s="11">
        <v>1156</v>
      </c>
      <c r="D48" s="20">
        <v>500</v>
      </c>
      <c r="E48" s="20">
        <v>500</v>
      </c>
      <c r="F48" s="20">
        <v>500</v>
      </c>
    </row>
    <row r="49" spans="1:6" ht="15">
      <c r="A49" s="38" t="s">
        <v>19</v>
      </c>
      <c r="B49" s="78" t="s">
        <v>20</v>
      </c>
      <c r="C49" s="120">
        <f>SUM(C44:C48)</f>
        <v>3759</v>
      </c>
      <c r="D49" s="16">
        <f>SUM(D44:D48)</f>
        <v>3195</v>
      </c>
      <c r="E49" s="16">
        <f>SUM(E44:E48)</f>
        <v>3195</v>
      </c>
      <c r="F49" s="16">
        <f>SUM(F44:F48)</f>
        <v>3195</v>
      </c>
    </row>
    <row r="50" spans="1:6" ht="15">
      <c r="A50" s="17" t="s">
        <v>21</v>
      </c>
      <c r="B50" s="14" t="s">
        <v>22</v>
      </c>
      <c r="C50" s="16">
        <f>SUM(C29,C32,C40,C43,C49)</f>
        <v>15195</v>
      </c>
      <c r="D50" s="16">
        <f>SUM(D29,D32,D40,D43,D49)</f>
        <v>14225</v>
      </c>
      <c r="E50" s="16">
        <f>SUM(E29,E32,E40,E43,E49)</f>
        <v>13275</v>
      </c>
      <c r="F50" s="16">
        <f>SUM(F29,F32,F40,F43,F49)</f>
        <v>13275</v>
      </c>
    </row>
    <row r="51" spans="1:6" ht="15" hidden="1">
      <c r="A51" s="21" t="s">
        <v>23</v>
      </c>
      <c r="B51" s="9" t="s">
        <v>24</v>
      </c>
      <c r="C51" s="20"/>
      <c r="D51" s="20"/>
      <c r="E51" s="20"/>
      <c r="F51" s="19"/>
    </row>
    <row r="52" spans="1:6" ht="15" hidden="1">
      <c r="A52" s="21" t="s">
        <v>25</v>
      </c>
      <c r="B52" s="9" t="s">
        <v>26</v>
      </c>
      <c r="C52" s="20">
        <v>0</v>
      </c>
      <c r="D52" s="20">
        <v>0</v>
      </c>
      <c r="E52" s="20">
        <v>0</v>
      </c>
      <c r="F52" s="20">
        <v>0</v>
      </c>
    </row>
    <row r="53" spans="1:6" ht="15" hidden="1">
      <c r="A53" s="22" t="s">
        <v>27</v>
      </c>
      <c r="B53" s="9" t="s">
        <v>28</v>
      </c>
      <c r="C53" s="20"/>
      <c r="D53" s="20"/>
      <c r="E53" s="20"/>
      <c r="F53" s="20"/>
    </row>
    <row r="54" spans="1:6" ht="15" hidden="1">
      <c r="A54" s="22" t="s">
        <v>29</v>
      </c>
      <c r="B54" s="9" t="s">
        <v>30</v>
      </c>
      <c r="C54" s="20">
        <v>0</v>
      </c>
      <c r="D54" s="20">
        <v>0</v>
      </c>
      <c r="E54" s="20">
        <v>0</v>
      </c>
      <c r="F54" s="20">
        <v>0</v>
      </c>
    </row>
    <row r="55" spans="1:6" ht="15" hidden="1">
      <c r="A55" s="22" t="s">
        <v>31</v>
      </c>
      <c r="B55" s="9" t="s">
        <v>32</v>
      </c>
      <c r="C55" s="20">
        <v>0</v>
      </c>
      <c r="D55" s="20">
        <v>0</v>
      </c>
      <c r="E55" s="20">
        <v>0</v>
      </c>
      <c r="F55" s="20">
        <v>0</v>
      </c>
    </row>
    <row r="56" spans="1:6" ht="15" hidden="1">
      <c r="A56" s="21" t="s">
        <v>33</v>
      </c>
      <c r="B56" s="9" t="s">
        <v>34</v>
      </c>
      <c r="C56" s="20"/>
      <c r="D56" s="20"/>
      <c r="E56" s="20"/>
      <c r="F56" s="20"/>
    </row>
    <row r="57" spans="1:6" ht="15" hidden="1">
      <c r="A57" s="21" t="s">
        <v>35</v>
      </c>
      <c r="B57" s="9" t="s">
        <v>36</v>
      </c>
      <c r="C57" s="20"/>
      <c r="D57" s="20"/>
      <c r="E57" s="20"/>
      <c r="F57" s="20"/>
    </row>
    <row r="58" spans="1:6" ht="15">
      <c r="A58" s="21" t="s">
        <v>37</v>
      </c>
      <c r="B58" s="9" t="s">
        <v>38</v>
      </c>
      <c r="C58" s="11">
        <v>800</v>
      </c>
      <c r="D58" s="11">
        <v>800</v>
      </c>
      <c r="E58" s="11">
        <v>800</v>
      </c>
      <c r="F58" s="11">
        <v>800</v>
      </c>
    </row>
    <row r="59" spans="1:6" ht="15">
      <c r="A59" s="23" t="s">
        <v>39</v>
      </c>
      <c r="B59" s="14" t="s">
        <v>40</v>
      </c>
      <c r="C59" s="16">
        <f>SUM(C51:C58)</f>
        <v>800</v>
      </c>
      <c r="D59" s="16">
        <f>SUM(D51:D58)</f>
        <v>800</v>
      </c>
      <c r="E59" s="16">
        <f>SUM(E51:E58)</f>
        <v>800</v>
      </c>
      <c r="F59" s="16">
        <f>SUM(F51:F58)</f>
        <v>800</v>
      </c>
    </row>
    <row r="60" spans="1:6" ht="15" hidden="1">
      <c r="A60" s="24" t="s">
        <v>41</v>
      </c>
      <c r="B60" s="9" t="s">
        <v>42</v>
      </c>
      <c r="C60" s="20"/>
      <c r="D60" s="20"/>
      <c r="E60" s="20"/>
      <c r="F60" s="19"/>
    </row>
    <row r="61" spans="1:6" ht="15" hidden="1">
      <c r="A61" s="24" t="s">
        <v>43</v>
      </c>
      <c r="B61" s="9" t="s">
        <v>44</v>
      </c>
      <c r="C61" s="20"/>
      <c r="D61" s="20"/>
      <c r="E61" s="20"/>
      <c r="F61" s="19"/>
    </row>
    <row r="62" spans="1:6" ht="15" hidden="1">
      <c r="A62" s="24" t="s">
        <v>45</v>
      </c>
      <c r="B62" s="9" t="s">
        <v>46</v>
      </c>
      <c r="C62" s="20"/>
      <c r="D62" s="20"/>
      <c r="E62" s="20"/>
      <c r="F62" s="19"/>
    </row>
    <row r="63" spans="1:6" ht="15" hidden="1">
      <c r="A63" s="24" t="s">
        <v>47</v>
      </c>
      <c r="B63" s="9" t="s">
        <v>48</v>
      </c>
      <c r="C63" s="20"/>
      <c r="D63" s="20"/>
      <c r="E63" s="20"/>
      <c r="F63" s="19"/>
    </row>
    <row r="64" spans="1:6" ht="15" hidden="1">
      <c r="A64" s="24" t="s">
        <v>49</v>
      </c>
      <c r="B64" s="9" t="s">
        <v>50</v>
      </c>
      <c r="C64" s="20"/>
      <c r="D64" s="20"/>
      <c r="E64" s="20"/>
      <c r="F64" s="19"/>
    </row>
    <row r="65" spans="1:6" ht="15">
      <c r="A65" s="24" t="s">
        <v>51</v>
      </c>
      <c r="B65" s="9" t="s">
        <v>52</v>
      </c>
      <c r="C65" s="11">
        <v>3587</v>
      </c>
      <c r="D65" s="11">
        <v>3000</v>
      </c>
      <c r="E65" s="11">
        <v>3000</v>
      </c>
      <c r="F65" s="118">
        <v>3000</v>
      </c>
    </row>
    <row r="66" spans="1:6" ht="15" hidden="1">
      <c r="A66" s="24" t="s">
        <v>53</v>
      </c>
      <c r="B66" s="9" t="s">
        <v>54</v>
      </c>
      <c r="C66" s="20"/>
      <c r="D66" s="20"/>
      <c r="E66" s="20"/>
      <c r="F66" s="19"/>
    </row>
    <row r="67" spans="1:6" ht="15" hidden="1">
      <c r="A67" s="24" t="s">
        <v>55</v>
      </c>
      <c r="B67" s="9" t="s">
        <v>56</v>
      </c>
      <c r="C67" s="20"/>
      <c r="D67" s="20"/>
      <c r="E67" s="20"/>
      <c r="F67" s="19"/>
    </row>
    <row r="68" spans="1:6" ht="15" hidden="1">
      <c r="A68" s="24" t="s">
        <v>57</v>
      </c>
      <c r="B68" s="9" t="s">
        <v>58</v>
      </c>
      <c r="C68" s="20"/>
      <c r="D68" s="20"/>
      <c r="E68" s="20"/>
      <c r="F68" s="19"/>
    </row>
    <row r="69" spans="1:6" ht="15" hidden="1">
      <c r="A69" s="25" t="s">
        <v>59</v>
      </c>
      <c r="B69" s="9" t="s">
        <v>60</v>
      </c>
      <c r="C69" s="20"/>
      <c r="D69" s="20"/>
      <c r="E69" s="20"/>
      <c r="F69" s="19"/>
    </row>
    <row r="70" spans="1:6" ht="15">
      <c r="A70" s="24" t="s">
        <v>61</v>
      </c>
      <c r="B70" s="9" t="s">
        <v>62</v>
      </c>
      <c r="C70" s="20">
        <v>400</v>
      </c>
      <c r="D70" s="20">
        <v>400</v>
      </c>
      <c r="E70" s="20">
        <v>400</v>
      </c>
      <c r="F70" s="20">
        <v>400</v>
      </c>
    </row>
    <row r="71" spans="1:6" ht="15">
      <c r="A71" s="25" t="s">
        <v>63</v>
      </c>
      <c r="B71" s="9" t="s">
        <v>64</v>
      </c>
      <c r="C71" s="11">
        <v>703</v>
      </c>
      <c r="D71" s="11">
        <v>6576</v>
      </c>
      <c r="E71" s="11">
        <v>4249</v>
      </c>
      <c r="F71" s="11">
        <v>3867</v>
      </c>
    </row>
    <row r="72" spans="1:6" ht="15">
      <c r="A72" s="25" t="s">
        <v>65</v>
      </c>
      <c r="B72" s="9" t="s">
        <v>64</v>
      </c>
      <c r="C72" s="11"/>
      <c r="D72" s="116"/>
      <c r="E72" s="116"/>
      <c r="F72" s="116"/>
    </row>
    <row r="73" spans="1:6" ht="15">
      <c r="A73" s="23" t="s">
        <v>66</v>
      </c>
      <c r="B73" s="14" t="s">
        <v>67</v>
      </c>
      <c r="C73" s="109">
        <f>SUM(C60:C72)</f>
        <v>4690</v>
      </c>
      <c r="D73" s="109">
        <f>SUM(D60:D72)</f>
        <v>9976</v>
      </c>
      <c r="E73" s="109">
        <f>SUM(E60:E72)</f>
        <v>7649</v>
      </c>
      <c r="F73" s="109">
        <f>SUM(F60:F72)</f>
        <v>7267</v>
      </c>
    </row>
    <row r="74" spans="1:6" ht="15.75">
      <c r="A74" s="86" t="s">
        <v>68</v>
      </c>
      <c r="B74" s="14"/>
      <c r="C74" s="16">
        <f>SUM(C24,C25,C50,C73,C59)</f>
        <v>40557</v>
      </c>
      <c r="D74" s="16">
        <f>SUM(D24,D25,D50,D73,D59)</f>
        <v>45047</v>
      </c>
      <c r="E74" s="16">
        <f>SUM(E24,E25,E50,E73,E59)</f>
        <v>42047</v>
      </c>
      <c r="F74" s="16">
        <f>SUM(F24,F25,F50,F73,F59)</f>
        <v>41947</v>
      </c>
    </row>
    <row r="75" spans="1:6" ht="15">
      <c r="A75" s="30" t="s">
        <v>69</v>
      </c>
      <c r="B75" s="9" t="s">
        <v>70</v>
      </c>
      <c r="C75" s="20"/>
      <c r="D75" s="20"/>
      <c r="E75" s="20"/>
      <c r="F75" s="19"/>
    </row>
    <row r="76" spans="1:6" ht="15">
      <c r="A76" s="30" t="s">
        <v>71</v>
      </c>
      <c r="B76" s="9" t="s">
        <v>72</v>
      </c>
      <c r="C76" s="11">
        <v>46347</v>
      </c>
      <c r="D76" s="11">
        <v>44615</v>
      </c>
      <c r="E76" s="11">
        <v>2362</v>
      </c>
      <c r="F76" s="10">
        <v>2362</v>
      </c>
    </row>
    <row r="77" spans="1:6" ht="15">
      <c r="A77" s="30" t="s">
        <v>73</v>
      </c>
      <c r="B77" s="9" t="s">
        <v>74</v>
      </c>
      <c r="C77" s="20"/>
      <c r="D77" s="20"/>
      <c r="E77" s="20"/>
      <c r="F77" s="19"/>
    </row>
    <row r="78" spans="1:6" ht="15">
      <c r="A78" s="30" t="s">
        <v>75</v>
      </c>
      <c r="B78" s="9" t="s">
        <v>76</v>
      </c>
      <c r="C78" s="11">
        <v>13545</v>
      </c>
      <c r="D78" s="20"/>
      <c r="E78" s="20"/>
      <c r="F78" s="19"/>
    </row>
    <row r="79" spans="1:6" ht="15" hidden="1">
      <c r="A79" s="31" t="s">
        <v>77</v>
      </c>
      <c r="B79" s="9" t="s">
        <v>78</v>
      </c>
      <c r="C79" s="20"/>
      <c r="D79" s="20"/>
      <c r="E79" s="20"/>
      <c r="F79" s="19"/>
    </row>
    <row r="80" spans="1:6" ht="15" hidden="1">
      <c r="A80" s="31" t="s">
        <v>79</v>
      </c>
      <c r="B80" s="9" t="s">
        <v>80</v>
      </c>
      <c r="C80" s="20"/>
      <c r="D80" s="20"/>
      <c r="E80" s="20"/>
      <c r="F80" s="19"/>
    </row>
    <row r="81" spans="1:6" ht="15">
      <c r="A81" s="31" t="s">
        <v>81</v>
      </c>
      <c r="B81" s="9" t="s">
        <v>82</v>
      </c>
      <c r="C81" s="11">
        <v>16171</v>
      </c>
      <c r="D81" s="11">
        <v>12046</v>
      </c>
      <c r="E81" s="20">
        <v>638</v>
      </c>
      <c r="F81" s="19">
        <v>638</v>
      </c>
    </row>
    <row r="82" spans="1:6" ht="15">
      <c r="A82" s="32" t="s">
        <v>83</v>
      </c>
      <c r="B82" s="14" t="s">
        <v>84</v>
      </c>
      <c r="C82" s="16">
        <f>SUM(C75:C81)</f>
        <v>76063</v>
      </c>
      <c r="D82" s="16">
        <f>SUM(D75:D81)</f>
        <v>56661</v>
      </c>
      <c r="E82" s="16">
        <f>SUM(E75:E81)</f>
        <v>3000</v>
      </c>
      <c r="F82" s="16">
        <f>SUM(F75:F81)</f>
        <v>3000</v>
      </c>
    </row>
    <row r="83" spans="1:6" ht="15">
      <c r="A83" s="21" t="s">
        <v>85</v>
      </c>
      <c r="B83" s="9" t="s">
        <v>86</v>
      </c>
      <c r="C83" s="11">
        <v>30058</v>
      </c>
      <c r="D83" s="20"/>
      <c r="E83" s="20"/>
      <c r="F83" s="19"/>
    </row>
    <row r="84" spans="1:6" ht="15" hidden="1">
      <c r="A84" s="21" t="s">
        <v>87</v>
      </c>
      <c r="B84" s="9" t="s">
        <v>88</v>
      </c>
      <c r="C84" s="20"/>
      <c r="D84" s="20"/>
      <c r="E84" s="20"/>
      <c r="F84" s="19"/>
    </row>
    <row r="85" spans="1:6" ht="15" hidden="1">
      <c r="A85" s="21" t="s">
        <v>89</v>
      </c>
      <c r="B85" s="9" t="s">
        <v>90</v>
      </c>
      <c r="C85" s="20"/>
      <c r="D85" s="20"/>
      <c r="E85" s="20"/>
      <c r="F85" s="19"/>
    </row>
    <row r="86" spans="1:6" ht="15">
      <c r="A86" s="21" t="s">
        <v>91</v>
      </c>
      <c r="B86" s="9" t="s">
        <v>92</v>
      </c>
      <c r="C86" s="11">
        <v>8115</v>
      </c>
      <c r="D86" s="20"/>
      <c r="E86" s="20"/>
      <c r="F86" s="19"/>
    </row>
    <row r="87" spans="1:6" ht="15">
      <c r="A87" s="23" t="s">
        <v>93</v>
      </c>
      <c r="B87" s="14" t="s">
        <v>94</v>
      </c>
      <c r="C87" s="16">
        <f>SUM(C83:C86)</f>
        <v>38173</v>
      </c>
      <c r="D87" s="16">
        <f>SUM(D83:D86)</f>
        <v>0</v>
      </c>
      <c r="E87" s="16">
        <f>SUM(E83:E86)</f>
        <v>0</v>
      </c>
      <c r="F87" s="16">
        <f>SUM(F83:F86)</f>
        <v>0</v>
      </c>
    </row>
    <row r="88" spans="1:6" ht="15" hidden="1">
      <c r="A88" s="21" t="s">
        <v>95</v>
      </c>
      <c r="B88" s="9" t="s">
        <v>96</v>
      </c>
      <c r="C88" s="20"/>
      <c r="D88" s="20"/>
      <c r="E88" s="20"/>
      <c r="F88" s="20"/>
    </row>
    <row r="89" spans="1:6" ht="15" hidden="1">
      <c r="A89" s="21" t="s">
        <v>97</v>
      </c>
      <c r="B89" s="9" t="s">
        <v>98</v>
      </c>
      <c r="C89" s="20"/>
      <c r="D89" s="20"/>
      <c r="E89" s="20"/>
      <c r="F89" s="20"/>
    </row>
    <row r="90" spans="1:6" ht="15" hidden="1">
      <c r="A90" s="21" t="s">
        <v>99</v>
      </c>
      <c r="B90" s="9" t="s">
        <v>100</v>
      </c>
      <c r="C90" s="20"/>
      <c r="D90" s="20"/>
      <c r="E90" s="20"/>
      <c r="F90" s="20"/>
    </row>
    <row r="91" spans="1:6" ht="15" hidden="1">
      <c r="A91" s="21" t="s">
        <v>101</v>
      </c>
      <c r="B91" s="9" t="s">
        <v>102</v>
      </c>
      <c r="C91" s="20"/>
      <c r="D91" s="20"/>
      <c r="E91" s="20"/>
      <c r="F91" s="20"/>
    </row>
    <row r="92" spans="1:6" ht="15" hidden="1">
      <c r="A92" s="21" t="s">
        <v>103</v>
      </c>
      <c r="B92" s="9" t="s">
        <v>104</v>
      </c>
      <c r="C92" s="20"/>
      <c r="D92" s="20"/>
      <c r="E92" s="20"/>
      <c r="F92" s="20"/>
    </row>
    <row r="93" spans="1:6" ht="30">
      <c r="A93" s="21" t="s">
        <v>105</v>
      </c>
      <c r="B93" s="9" t="s">
        <v>106</v>
      </c>
      <c r="C93" s="11">
        <v>1591</v>
      </c>
      <c r="D93" s="20">
        <v>100</v>
      </c>
      <c r="E93" s="20">
        <v>100</v>
      </c>
      <c r="F93" s="20">
        <v>100</v>
      </c>
    </row>
    <row r="94" spans="1:6" ht="15">
      <c r="A94" s="21" t="s">
        <v>107</v>
      </c>
      <c r="B94" s="9" t="s">
        <v>108</v>
      </c>
      <c r="C94" s="20">
        <v>100</v>
      </c>
      <c r="D94" s="20">
        <v>100</v>
      </c>
      <c r="E94" s="20">
        <v>100</v>
      </c>
      <c r="F94" s="20">
        <v>100</v>
      </c>
    </row>
    <row r="95" spans="1:6" ht="15">
      <c r="A95" s="21" t="s">
        <v>109</v>
      </c>
      <c r="B95" s="9" t="s">
        <v>110</v>
      </c>
      <c r="C95" s="20">
        <v>497</v>
      </c>
      <c r="D95" s="20"/>
      <c r="E95" s="20"/>
      <c r="F95" s="20"/>
    </row>
    <row r="96" spans="1:6" ht="15">
      <c r="A96" s="23" t="s">
        <v>111</v>
      </c>
      <c r="B96" s="14" t="s">
        <v>112</v>
      </c>
      <c r="C96" s="16">
        <f>SUM(C88:C95)</f>
        <v>2188</v>
      </c>
      <c r="D96" s="16">
        <f>SUM(D88:D95)</f>
        <v>200</v>
      </c>
      <c r="E96" s="16">
        <f>SUM(E88:E95)</f>
        <v>200</v>
      </c>
      <c r="F96" s="16">
        <f>SUM(F88:F95)</f>
        <v>200</v>
      </c>
    </row>
    <row r="97" spans="1:6" ht="15.75">
      <c r="A97" s="86" t="s">
        <v>113</v>
      </c>
      <c r="B97" s="14"/>
      <c r="C97" s="16">
        <f>SUM(C82,C87,C96)</f>
        <v>116424</v>
      </c>
      <c r="D97" s="16">
        <f>SUM(D82,D87,D96)</f>
        <v>56861</v>
      </c>
      <c r="E97" s="16">
        <f>SUM(E82,E87,E96)</f>
        <v>3200</v>
      </c>
      <c r="F97" s="16">
        <f>SUM(F82,F87,F96)</f>
        <v>3200</v>
      </c>
    </row>
    <row r="98" spans="1:23" ht="15.75">
      <c r="A98" s="121" t="s">
        <v>114</v>
      </c>
      <c r="B98" s="122" t="s">
        <v>115</v>
      </c>
      <c r="C98" s="16">
        <f>SUM(C74,C97)</f>
        <v>156981</v>
      </c>
      <c r="D98" s="16">
        <f>SUM(D74,D97)</f>
        <v>101908</v>
      </c>
      <c r="E98" s="16">
        <f>SUM(E74,E97)</f>
        <v>45247</v>
      </c>
      <c r="F98" s="16">
        <f>SUM(F74,F97)</f>
        <v>45147</v>
      </c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</row>
    <row r="99" spans="1:23" ht="15" hidden="1">
      <c r="A99" s="21" t="s">
        <v>371</v>
      </c>
      <c r="B99" s="12" t="s">
        <v>372</v>
      </c>
      <c r="C99" s="21"/>
      <c r="D99" s="21"/>
      <c r="E99" s="21"/>
      <c r="F99" s="124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</row>
    <row r="100" spans="1:23" ht="15" hidden="1">
      <c r="A100" s="21" t="s">
        <v>373</v>
      </c>
      <c r="B100" s="12" t="s">
        <v>374</v>
      </c>
      <c r="C100" s="21"/>
      <c r="D100" s="21"/>
      <c r="E100" s="21"/>
      <c r="F100" s="124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</row>
    <row r="101" spans="1:23" ht="15" hidden="1">
      <c r="A101" s="21" t="s">
        <v>375</v>
      </c>
      <c r="B101" s="12" t="s">
        <v>376</v>
      </c>
      <c r="C101" s="21"/>
      <c r="D101" s="21"/>
      <c r="E101" s="21"/>
      <c r="F101" s="124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</row>
    <row r="102" spans="1:23" ht="15" hidden="1">
      <c r="A102" s="37" t="s">
        <v>116</v>
      </c>
      <c r="B102" s="38" t="s">
        <v>117</v>
      </c>
      <c r="C102" s="37"/>
      <c r="D102" s="37"/>
      <c r="E102" s="37"/>
      <c r="F102" s="126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</row>
    <row r="103" spans="1:23" ht="15" hidden="1">
      <c r="A103" s="42" t="s">
        <v>377</v>
      </c>
      <c r="B103" s="12" t="s">
        <v>378</v>
      </c>
      <c r="C103" s="42"/>
      <c r="D103" s="42"/>
      <c r="E103" s="42"/>
      <c r="F103" s="128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</row>
    <row r="104" spans="1:23" ht="15" hidden="1">
      <c r="A104" s="42" t="s">
        <v>379</v>
      </c>
      <c r="B104" s="12" t="s">
        <v>380</v>
      </c>
      <c r="C104" s="42"/>
      <c r="D104" s="42"/>
      <c r="E104" s="42"/>
      <c r="F104" s="128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</row>
    <row r="105" spans="1:23" ht="15" hidden="1">
      <c r="A105" s="21" t="s">
        <v>381</v>
      </c>
      <c r="B105" s="12" t="s">
        <v>382</v>
      </c>
      <c r="C105" s="21"/>
      <c r="D105" s="21"/>
      <c r="E105" s="21"/>
      <c r="F105" s="124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</row>
    <row r="106" spans="1:23" ht="15" hidden="1">
      <c r="A106" s="21" t="s">
        <v>383</v>
      </c>
      <c r="B106" s="12" t="s">
        <v>384</v>
      </c>
      <c r="C106" s="21"/>
      <c r="D106" s="21"/>
      <c r="E106" s="21"/>
      <c r="F106" s="124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</row>
    <row r="107" spans="1:23" ht="15" hidden="1">
      <c r="A107" s="39" t="s">
        <v>118</v>
      </c>
      <c r="B107" s="38" t="s">
        <v>119</v>
      </c>
      <c r="C107" s="39"/>
      <c r="D107" s="39"/>
      <c r="E107" s="39"/>
      <c r="F107" s="130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</row>
    <row r="108" spans="1:23" ht="15" hidden="1">
      <c r="A108" s="42" t="s">
        <v>120</v>
      </c>
      <c r="B108" s="12" t="s">
        <v>121</v>
      </c>
      <c r="C108" s="42"/>
      <c r="D108" s="42"/>
      <c r="E108" s="42"/>
      <c r="F108" s="128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</row>
    <row r="109" spans="1:23" ht="15">
      <c r="A109" s="42" t="s">
        <v>122</v>
      </c>
      <c r="B109" s="12" t="s">
        <v>123</v>
      </c>
      <c r="C109" s="41">
        <v>873</v>
      </c>
      <c r="D109" s="43">
        <v>800</v>
      </c>
      <c r="E109" s="43">
        <v>800</v>
      </c>
      <c r="F109" s="217">
        <v>800</v>
      </c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</row>
    <row r="110" spans="1:23" ht="15" hidden="1">
      <c r="A110" s="39" t="s">
        <v>124</v>
      </c>
      <c r="B110" s="38" t="s">
        <v>125</v>
      </c>
      <c r="C110" s="42"/>
      <c r="D110" s="42"/>
      <c r="E110" s="42"/>
      <c r="F110" s="128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</row>
    <row r="111" spans="1:23" ht="15" hidden="1">
      <c r="A111" s="42" t="s">
        <v>126</v>
      </c>
      <c r="B111" s="12" t="s">
        <v>127</v>
      </c>
      <c r="C111" s="42"/>
      <c r="D111" s="42"/>
      <c r="E111" s="42"/>
      <c r="F111" s="128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</row>
    <row r="112" spans="1:23" ht="15" hidden="1">
      <c r="A112" s="42" t="s">
        <v>128</v>
      </c>
      <c r="B112" s="12" t="s">
        <v>129</v>
      </c>
      <c r="C112" s="42"/>
      <c r="D112" s="42"/>
      <c r="E112" s="42"/>
      <c r="F112" s="128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</row>
    <row r="113" spans="1:23" ht="15" hidden="1">
      <c r="A113" s="42" t="s">
        <v>130</v>
      </c>
      <c r="B113" s="12" t="s">
        <v>131</v>
      </c>
      <c r="C113" s="42"/>
      <c r="D113" s="42"/>
      <c r="E113" s="42"/>
      <c r="F113" s="128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</row>
    <row r="114" spans="1:23" ht="15" hidden="1">
      <c r="A114" s="44" t="s">
        <v>132</v>
      </c>
      <c r="B114" s="17" t="s">
        <v>133</v>
      </c>
      <c r="C114" s="39"/>
      <c r="D114" s="39"/>
      <c r="E114" s="39"/>
      <c r="F114" s="130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</row>
    <row r="115" spans="1:23" ht="15" hidden="1">
      <c r="A115" s="42" t="s">
        <v>134</v>
      </c>
      <c r="B115" s="12" t="s">
        <v>135</v>
      </c>
      <c r="C115" s="42"/>
      <c r="D115" s="42"/>
      <c r="E115" s="42"/>
      <c r="F115" s="128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</row>
    <row r="116" spans="1:23" ht="15" hidden="1">
      <c r="A116" s="21" t="s">
        <v>136</v>
      </c>
      <c r="B116" s="12" t="s">
        <v>137</v>
      </c>
      <c r="C116" s="21"/>
      <c r="D116" s="21"/>
      <c r="E116" s="21"/>
      <c r="F116" s="124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</row>
    <row r="117" spans="1:23" ht="15" hidden="1">
      <c r="A117" s="42" t="s">
        <v>138</v>
      </c>
      <c r="B117" s="12" t="s">
        <v>139</v>
      </c>
      <c r="C117" s="42"/>
      <c r="D117" s="42"/>
      <c r="E117" s="42"/>
      <c r="F117" s="128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</row>
    <row r="118" spans="1:23" ht="15" hidden="1">
      <c r="A118" s="42" t="s">
        <v>140</v>
      </c>
      <c r="B118" s="12" t="s">
        <v>141</v>
      </c>
      <c r="C118" s="42"/>
      <c r="D118" s="42"/>
      <c r="E118" s="42"/>
      <c r="F118" s="128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</row>
    <row r="119" spans="1:23" ht="15" hidden="1">
      <c r="A119" s="44" t="s">
        <v>142</v>
      </c>
      <c r="B119" s="17" t="s">
        <v>143</v>
      </c>
      <c r="C119" s="39"/>
      <c r="D119" s="39"/>
      <c r="E119" s="39"/>
      <c r="F119" s="130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</row>
    <row r="120" spans="1:23" ht="15" hidden="1">
      <c r="A120" s="21" t="s">
        <v>144</v>
      </c>
      <c r="B120" s="12" t="s">
        <v>145</v>
      </c>
      <c r="C120" s="21"/>
      <c r="D120" s="21"/>
      <c r="E120" s="21"/>
      <c r="F120" s="124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</row>
    <row r="121" spans="1:6" ht="15.75">
      <c r="A121" s="111" t="s">
        <v>146</v>
      </c>
      <c r="B121" s="112" t="s">
        <v>147</v>
      </c>
      <c r="C121" s="41">
        <f>SUM(C109:C120)</f>
        <v>873</v>
      </c>
      <c r="D121" s="41">
        <f aca="true" t="shared" si="0" ref="D121:F121">SUM(D109:D120)</f>
        <v>800</v>
      </c>
      <c r="E121" s="41">
        <f t="shared" si="0"/>
        <v>800</v>
      </c>
      <c r="F121" s="41">
        <f t="shared" si="0"/>
        <v>800</v>
      </c>
    </row>
    <row r="122" spans="1:6" ht="15.75">
      <c r="A122" s="67" t="s">
        <v>148</v>
      </c>
      <c r="B122" s="68"/>
      <c r="C122" s="16">
        <f>C98+C109</f>
        <v>157854</v>
      </c>
      <c r="D122" s="16">
        <f>D98+D121</f>
        <v>102708</v>
      </c>
      <c r="E122" s="16">
        <f aca="true" t="shared" si="1" ref="E122:F122">E98+E121</f>
        <v>46047</v>
      </c>
      <c r="F122" s="16">
        <f t="shared" si="1"/>
        <v>45947</v>
      </c>
    </row>
  </sheetData>
  <mergeCells count="2">
    <mergeCell ref="A1:F1"/>
    <mergeCell ref="A2:F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Header>&amp;RA költségvetési rendelet előterjesztésének 5/2.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4B13-1E7E-432B-B043-7A27F3ACAA76}">
  <dimension ref="A1:F96"/>
  <sheetViews>
    <sheetView tabSelected="1" workbookViewId="0" topLeftCell="A1">
      <selection activeCell="I34" sqref="I34"/>
    </sheetView>
  </sheetViews>
  <sheetFormatPr defaultColWidth="9.140625" defaultRowHeight="15"/>
  <cols>
    <col min="1" max="1" width="68.57421875" style="0" customWidth="1"/>
    <col min="3" max="3" width="13.28125" style="0" customWidth="1"/>
    <col min="4" max="4" width="11.28125" style="0" customWidth="1"/>
    <col min="5" max="5" width="10.57421875" style="0" customWidth="1"/>
    <col min="6" max="6" width="11.00390625" style="0" customWidth="1"/>
    <col min="257" max="257" width="92.57421875" style="0" customWidth="1"/>
    <col min="259" max="259" width="16.421875" style="0" customWidth="1"/>
    <col min="260" max="260" width="16.00390625" style="0" customWidth="1"/>
    <col min="261" max="261" width="16.7109375" style="0" customWidth="1"/>
    <col min="262" max="262" width="14.7109375" style="0" customWidth="1"/>
    <col min="513" max="513" width="92.57421875" style="0" customWidth="1"/>
    <col min="515" max="515" width="16.421875" style="0" customWidth="1"/>
    <col min="516" max="516" width="16.00390625" style="0" customWidth="1"/>
    <col min="517" max="517" width="16.7109375" style="0" customWidth="1"/>
    <col min="518" max="518" width="14.7109375" style="0" customWidth="1"/>
    <col min="769" max="769" width="92.57421875" style="0" customWidth="1"/>
    <col min="771" max="771" width="16.421875" style="0" customWidth="1"/>
    <col min="772" max="772" width="16.00390625" style="0" customWidth="1"/>
    <col min="773" max="773" width="16.7109375" style="0" customWidth="1"/>
    <col min="774" max="774" width="14.7109375" style="0" customWidth="1"/>
    <col min="1025" max="1025" width="92.57421875" style="0" customWidth="1"/>
    <col min="1027" max="1027" width="16.421875" style="0" customWidth="1"/>
    <col min="1028" max="1028" width="16.00390625" style="0" customWidth="1"/>
    <col min="1029" max="1029" width="16.7109375" style="0" customWidth="1"/>
    <col min="1030" max="1030" width="14.7109375" style="0" customWidth="1"/>
    <col min="1281" max="1281" width="92.57421875" style="0" customWidth="1"/>
    <col min="1283" max="1283" width="16.421875" style="0" customWidth="1"/>
    <col min="1284" max="1284" width="16.00390625" style="0" customWidth="1"/>
    <col min="1285" max="1285" width="16.7109375" style="0" customWidth="1"/>
    <col min="1286" max="1286" width="14.7109375" style="0" customWidth="1"/>
    <col min="1537" max="1537" width="92.57421875" style="0" customWidth="1"/>
    <col min="1539" max="1539" width="16.421875" style="0" customWidth="1"/>
    <col min="1540" max="1540" width="16.00390625" style="0" customWidth="1"/>
    <col min="1541" max="1541" width="16.7109375" style="0" customWidth="1"/>
    <col min="1542" max="1542" width="14.7109375" style="0" customWidth="1"/>
    <col min="1793" max="1793" width="92.57421875" style="0" customWidth="1"/>
    <col min="1795" max="1795" width="16.421875" style="0" customWidth="1"/>
    <col min="1796" max="1796" width="16.00390625" style="0" customWidth="1"/>
    <col min="1797" max="1797" width="16.7109375" style="0" customWidth="1"/>
    <col min="1798" max="1798" width="14.7109375" style="0" customWidth="1"/>
    <col min="2049" max="2049" width="92.57421875" style="0" customWidth="1"/>
    <col min="2051" max="2051" width="16.421875" style="0" customWidth="1"/>
    <col min="2052" max="2052" width="16.00390625" style="0" customWidth="1"/>
    <col min="2053" max="2053" width="16.7109375" style="0" customWidth="1"/>
    <col min="2054" max="2054" width="14.7109375" style="0" customWidth="1"/>
    <col min="2305" max="2305" width="92.57421875" style="0" customWidth="1"/>
    <col min="2307" max="2307" width="16.421875" style="0" customWidth="1"/>
    <col min="2308" max="2308" width="16.00390625" style="0" customWidth="1"/>
    <col min="2309" max="2309" width="16.7109375" style="0" customWidth="1"/>
    <col min="2310" max="2310" width="14.7109375" style="0" customWidth="1"/>
    <col min="2561" max="2561" width="92.57421875" style="0" customWidth="1"/>
    <col min="2563" max="2563" width="16.421875" style="0" customWidth="1"/>
    <col min="2564" max="2564" width="16.00390625" style="0" customWidth="1"/>
    <col min="2565" max="2565" width="16.7109375" style="0" customWidth="1"/>
    <col min="2566" max="2566" width="14.7109375" style="0" customWidth="1"/>
    <col min="2817" max="2817" width="92.57421875" style="0" customWidth="1"/>
    <col min="2819" max="2819" width="16.421875" style="0" customWidth="1"/>
    <col min="2820" max="2820" width="16.00390625" style="0" customWidth="1"/>
    <col min="2821" max="2821" width="16.7109375" style="0" customWidth="1"/>
    <col min="2822" max="2822" width="14.7109375" style="0" customWidth="1"/>
    <col min="3073" max="3073" width="92.57421875" style="0" customWidth="1"/>
    <col min="3075" max="3075" width="16.421875" style="0" customWidth="1"/>
    <col min="3076" max="3076" width="16.00390625" style="0" customWidth="1"/>
    <col min="3077" max="3077" width="16.7109375" style="0" customWidth="1"/>
    <col min="3078" max="3078" width="14.7109375" style="0" customWidth="1"/>
    <col min="3329" max="3329" width="92.57421875" style="0" customWidth="1"/>
    <col min="3331" max="3331" width="16.421875" style="0" customWidth="1"/>
    <col min="3332" max="3332" width="16.00390625" style="0" customWidth="1"/>
    <col min="3333" max="3333" width="16.7109375" style="0" customWidth="1"/>
    <col min="3334" max="3334" width="14.7109375" style="0" customWidth="1"/>
    <col min="3585" max="3585" width="92.57421875" style="0" customWidth="1"/>
    <col min="3587" max="3587" width="16.421875" style="0" customWidth="1"/>
    <col min="3588" max="3588" width="16.00390625" style="0" customWidth="1"/>
    <col min="3589" max="3589" width="16.7109375" style="0" customWidth="1"/>
    <col min="3590" max="3590" width="14.7109375" style="0" customWidth="1"/>
    <col min="3841" max="3841" width="92.57421875" style="0" customWidth="1"/>
    <col min="3843" max="3843" width="16.421875" style="0" customWidth="1"/>
    <col min="3844" max="3844" width="16.00390625" style="0" customWidth="1"/>
    <col min="3845" max="3845" width="16.7109375" style="0" customWidth="1"/>
    <col min="3846" max="3846" width="14.7109375" style="0" customWidth="1"/>
    <col min="4097" max="4097" width="92.57421875" style="0" customWidth="1"/>
    <col min="4099" max="4099" width="16.421875" style="0" customWidth="1"/>
    <col min="4100" max="4100" width="16.00390625" style="0" customWidth="1"/>
    <col min="4101" max="4101" width="16.7109375" style="0" customWidth="1"/>
    <col min="4102" max="4102" width="14.7109375" style="0" customWidth="1"/>
    <col min="4353" max="4353" width="92.57421875" style="0" customWidth="1"/>
    <col min="4355" max="4355" width="16.421875" style="0" customWidth="1"/>
    <col min="4356" max="4356" width="16.00390625" style="0" customWidth="1"/>
    <col min="4357" max="4357" width="16.7109375" style="0" customWidth="1"/>
    <col min="4358" max="4358" width="14.7109375" style="0" customWidth="1"/>
    <col min="4609" max="4609" width="92.57421875" style="0" customWidth="1"/>
    <col min="4611" max="4611" width="16.421875" style="0" customWidth="1"/>
    <col min="4612" max="4612" width="16.00390625" style="0" customWidth="1"/>
    <col min="4613" max="4613" width="16.7109375" style="0" customWidth="1"/>
    <col min="4614" max="4614" width="14.7109375" style="0" customWidth="1"/>
    <col min="4865" max="4865" width="92.57421875" style="0" customWidth="1"/>
    <col min="4867" max="4867" width="16.421875" style="0" customWidth="1"/>
    <col min="4868" max="4868" width="16.00390625" style="0" customWidth="1"/>
    <col min="4869" max="4869" width="16.7109375" style="0" customWidth="1"/>
    <col min="4870" max="4870" width="14.7109375" style="0" customWidth="1"/>
    <col min="5121" max="5121" width="92.57421875" style="0" customWidth="1"/>
    <col min="5123" max="5123" width="16.421875" style="0" customWidth="1"/>
    <col min="5124" max="5124" width="16.00390625" style="0" customWidth="1"/>
    <col min="5125" max="5125" width="16.7109375" style="0" customWidth="1"/>
    <col min="5126" max="5126" width="14.7109375" style="0" customWidth="1"/>
    <col min="5377" max="5377" width="92.57421875" style="0" customWidth="1"/>
    <col min="5379" max="5379" width="16.421875" style="0" customWidth="1"/>
    <col min="5380" max="5380" width="16.00390625" style="0" customWidth="1"/>
    <col min="5381" max="5381" width="16.7109375" style="0" customWidth="1"/>
    <col min="5382" max="5382" width="14.7109375" style="0" customWidth="1"/>
    <col min="5633" max="5633" width="92.57421875" style="0" customWidth="1"/>
    <col min="5635" max="5635" width="16.421875" style="0" customWidth="1"/>
    <col min="5636" max="5636" width="16.00390625" style="0" customWidth="1"/>
    <col min="5637" max="5637" width="16.7109375" style="0" customWidth="1"/>
    <col min="5638" max="5638" width="14.7109375" style="0" customWidth="1"/>
    <col min="5889" max="5889" width="92.57421875" style="0" customWidth="1"/>
    <col min="5891" max="5891" width="16.421875" style="0" customWidth="1"/>
    <col min="5892" max="5892" width="16.00390625" style="0" customWidth="1"/>
    <col min="5893" max="5893" width="16.7109375" style="0" customWidth="1"/>
    <col min="5894" max="5894" width="14.7109375" style="0" customWidth="1"/>
    <col min="6145" max="6145" width="92.57421875" style="0" customWidth="1"/>
    <col min="6147" max="6147" width="16.421875" style="0" customWidth="1"/>
    <col min="6148" max="6148" width="16.00390625" style="0" customWidth="1"/>
    <col min="6149" max="6149" width="16.7109375" style="0" customWidth="1"/>
    <col min="6150" max="6150" width="14.7109375" style="0" customWidth="1"/>
    <col min="6401" max="6401" width="92.57421875" style="0" customWidth="1"/>
    <col min="6403" max="6403" width="16.421875" style="0" customWidth="1"/>
    <col min="6404" max="6404" width="16.00390625" style="0" customWidth="1"/>
    <col min="6405" max="6405" width="16.7109375" style="0" customWidth="1"/>
    <col min="6406" max="6406" width="14.7109375" style="0" customWidth="1"/>
    <col min="6657" max="6657" width="92.57421875" style="0" customWidth="1"/>
    <col min="6659" max="6659" width="16.421875" style="0" customWidth="1"/>
    <col min="6660" max="6660" width="16.00390625" style="0" customWidth="1"/>
    <col min="6661" max="6661" width="16.7109375" style="0" customWidth="1"/>
    <col min="6662" max="6662" width="14.7109375" style="0" customWidth="1"/>
    <col min="6913" max="6913" width="92.57421875" style="0" customWidth="1"/>
    <col min="6915" max="6915" width="16.421875" style="0" customWidth="1"/>
    <col min="6916" max="6916" width="16.00390625" style="0" customWidth="1"/>
    <col min="6917" max="6917" width="16.7109375" style="0" customWidth="1"/>
    <col min="6918" max="6918" width="14.7109375" style="0" customWidth="1"/>
    <col min="7169" max="7169" width="92.57421875" style="0" customWidth="1"/>
    <col min="7171" max="7171" width="16.421875" style="0" customWidth="1"/>
    <col min="7172" max="7172" width="16.00390625" style="0" customWidth="1"/>
    <col min="7173" max="7173" width="16.7109375" style="0" customWidth="1"/>
    <col min="7174" max="7174" width="14.7109375" style="0" customWidth="1"/>
    <col min="7425" max="7425" width="92.57421875" style="0" customWidth="1"/>
    <col min="7427" max="7427" width="16.421875" style="0" customWidth="1"/>
    <col min="7428" max="7428" width="16.00390625" style="0" customWidth="1"/>
    <col min="7429" max="7429" width="16.7109375" style="0" customWidth="1"/>
    <col min="7430" max="7430" width="14.7109375" style="0" customWidth="1"/>
    <col min="7681" max="7681" width="92.57421875" style="0" customWidth="1"/>
    <col min="7683" max="7683" width="16.421875" style="0" customWidth="1"/>
    <col min="7684" max="7684" width="16.00390625" style="0" customWidth="1"/>
    <col min="7685" max="7685" width="16.7109375" style="0" customWidth="1"/>
    <col min="7686" max="7686" width="14.7109375" style="0" customWidth="1"/>
    <col min="7937" max="7937" width="92.57421875" style="0" customWidth="1"/>
    <col min="7939" max="7939" width="16.421875" style="0" customWidth="1"/>
    <col min="7940" max="7940" width="16.00390625" style="0" customWidth="1"/>
    <col min="7941" max="7941" width="16.7109375" style="0" customWidth="1"/>
    <col min="7942" max="7942" width="14.7109375" style="0" customWidth="1"/>
    <col min="8193" max="8193" width="92.57421875" style="0" customWidth="1"/>
    <col min="8195" max="8195" width="16.421875" style="0" customWidth="1"/>
    <col min="8196" max="8196" width="16.00390625" style="0" customWidth="1"/>
    <col min="8197" max="8197" width="16.7109375" style="0" customWidth="1"/>
    <col min="8198" max="8198" width="14.7109375" style="0" customWidth="1"/>
    <col min="8449" max="8449" width="92.57421875" style="0" customWidth="1"/>
    <col min="8451" max="8451" width="16.421875" style="0" customWidth="1"/>
    <col min="8452" max="8452" width="16.00390625" style="0" customWidth="1"/>
    <col min="8453" max="8453" width="16.7109375" style="0" customWidth="1"/>
    <col min="8454" max="8454" width="14.7109375" style="0" customWidth="1"/>
    <col min="8705" max="8705" width="92.57421875" style="0" customWidth="1"/>
    <col min="8707" max="8707" width="16.421875" style="0" customWidth="1"/>
    <col min="8708" max="8708" width="16.00390625" style="0" customWidth="1"/>
    <col min="8709" max="8709" width="16.7109375" style="0" customWidth="1"/>
    <col min="8710" max="8710" width="14.7109375" style="0" customWidth="1"/>
    <col min="8961" max="8961" width="92.57421875" style="0" customWidth="1"/>
    <col min="8963" max="8963" width="16.421875" style="0" customWidth="1"/>
    <col min="8964" max="8964" width="16.00390625" style="0" customWidth="1"/>
    <col min="8965" max="8965" width="16.7109375" style="0" customWidth="1"/>
    <col min="8966" max="8966" width="14.7109375" style="0" customWidth="1"/>
    <col min="9217" max="9217" width="92.57421875" style="0" customWidth="1"/>
    <col min="9219" max="9219" width="16.421875" style="0" customWidth="1"/>
    <col min="9220" max="9220" width="16.00390625" style="0" customWidth="1"/>
    <col min="9221" max="9221" width="16.7109375" style="0" customWidth="1"/>
    <col min="9222" max="9222" width="14.7109375" style="0" customWidth="1"/>
    <col min="9473" max="9473" width="92.57421875" style="0" customWidth="1"/>
    <col min="9475" max="9475" width="16.421875" style="0" customWidth="1"/>
    <col min="9476" max="9476" width="16.00390625" style="0" customWidth="1"/>
    <col min="9477" max="9477" width="16.7109375" style="0" customWidth="1"/>
    <col min="9478" max="9478" width="14.7109375" style="0" customWidth="1"/>
    <col min="9729" max="9729" width="92.57421875" style="0" customWidth="1"/>
    <col min="9731" max="9731" width="16.421875" style="0" customWidth="1"/>
    <col min="9732" max="9732" width="16.00390625" style="0" customWidth="1"/>
    <col min="9733" max="9733" width="16.7109375" style="0" customWidth="1"/>
    <col min="9734" max="9734" width="14.7109375" style="0" customWidth="1"/>
    <col min="9985" max="9985" width="92.57421875" style="0" customWidth="1"/>
    <col min="9987" max="9987" width="16.421875" style="0" customWidth="1"/>
    <col min="9988" max="9988" width="16.00390625" style="0" customWidth="1"/>
    <col min="9989" max="9989" width="16.7109375" style="0" customWidth="1"/>
    <col min="9990" max="9990" width="14.7109375" style="0" customWidth="1"/>
    <col min="10241" max="10241" width="92.57421875" style="0" customWidth="1"/>
    <col min="10243" max="10243" width="16.421875" style="0" customWidth="1"/>
    <col min="10244" max="10244" width="16.00390625" style="0" customWidth="1"/>
    <col min="10245" max="10245" width="16.7109375" style="0" customWidth="1"/>
    <col min="10246" max="10246" width="14.7109375" style="0" customWidth="1"/>
    <col min="10497" max="10497" width="92.57421875" style="0" customWidth="1"/>
    <col min="10499" max="10499" width="16.421875" style="0" customWidth="1"/>
    <col min="10500" max="10500" width="16.00390625" style="0" customWidth="1"/>
    <col min="10501" max="10501" width="16.7109375" style="0" customWidth="1"/>
    <col min="10502" max="10502" width="14.7109375" style="0" customWidth="1"/>
    <col min="10753" max="10753" width="92.57421875" style="0" customWidth="1"/>
    <col min="10755" max="10755" width="16.421875" style="0" customWidth="1"/>
    <col min="10756" max="10756" width="16.00390625" style="0" customWidth="1"/>
    <col min="10757" max="10757" width="16.7109375" style="0" customWidth="1"/>
    <col min="10758" max="10758" width="14.7109375" style="0" customWidth="1"/>
    <col min="11009" max="11009" width="92.57421875" style="0" customWidth="1"/>
    <col min="11011" max="11011" width="16.421875" style="0" customWidth="1"/>
    <col min="11012" max="11012" width="16.00390625" style="0" customWidth="1"/>
    <col min="11013" max="11013" width="16.7109375" style="0" customWidth="1"/>
    <col min="11014" max="11014" width="14.7109375" style="0" customWidth="1"/>
    <col min="11265" max="11265" width="92.57421875" style="0" customWidth="1"/>
    <col min="11267" max="11267" width="16.421875" style="0" customWidth="1"/>
    <col min="11268" max="11268" width="16.00390625" style="0" customWidth="1"/>
    <col min="11269" max="11269" width="16.7109375" style="0" customWidth="1"/>
    <col min="11270" max="11270" width="14.7109375" style="0" customWidth="1"/>
    <col min="11521" max="11521" width="92.57421875" style="0" customWidth="1"/>
    <col min="11523" max="11523" width="16.421875" style="0" customWidth="1"/>
    <col min="11524" max="11524" width="16.00390625" style="0" customWidth="1"/>
    <col min="11525" max="11525" width="16.7109375" style="0" customWidth="1"/>
    <col min="11526" max="11526" width="14.7109375" style="0" customWidth="1"/>
    <col min="11777" max="11777" width="92.57421875" style="0" customWidth="1"/>
    <col min="11779" max="11779" width="16.421875" style="0" customWidth="1"/>
    <col min="11780" max="11780" width="16.00390625" style="0" customWidth="1"/>
    <col min="11781" max="11781" width="16.7109375" style="0" customWidth="1"/>
    <col min="11782" max="11782" width="14.7109375" style="0" customWidth="1"/>
    <col min="12033" max="12033" width="92.57421875" style="0" customWidth="1"/>
    <col min="12035" max="12035" width="16.421875" style="0" customWidth="1"/>
    <col min="12036" max="12036" width="16.00390625" style="0" customWidth="1"/>
    <col min="12037" max="12037" width="16.7109375" style="0" customWidth="1"/>
    <col min="12038" max="12038" width="14.7109375" style="0" customWidth="1"/>
    <col min="12289" max="12289" width="92.57421875" style="0" customWidth="1"/>
    <col min="12291" max="12291" width="16.421875" style="0" customWidth="1"/>
    <col min="12292" max="12292" width="16.00390625" style="0" customWidth="1"/>
    <col min="12293" max="12293" width="16.7109375" style="0" customWidth="1"/>
    <col min="12294" max="12294" width="14.7109375" style="0" customWidth="1"/>
    <col min="12545" max="12545" width="92.57421875" style="0" customWidth="1"/>
    <col min="12547" max="12547" width="16.421875" style="0" customWidth="1"/>
    <col min="12548" max="12548" width="16.00390625" style="0" customWidth="1"/>
    <col min="12549" max="12549" width="16.7109375" style="0" customWidth="1"/>
    <col min="12550" max="12550" width="14.7109375" style="0" customWidth="1"/>
    <col min="12801" max="12801" width="92.57421875" style="0" customWidth="1"/>
    <col min="12803" max="12803" width="16.421875" style="0" customWidth="1"/>
    <col min="12804" max="12804" width="16.00390625" style="0" customWidth="1"/>
    <col min="12805" max="12805" width="16.7109375" style="0" customWidth="1"/>
    <col min="12806" max="12806" width="14.7109375" style="0" customWidth="1"/>
    <col min="13057" max="13057" width="92.57421875" style="0" customWidth="1"/>
    <col min="13059" max="13059" width="16.421875" style="0" customWidth="1"/>
    <col min="13060" max="13060" width="16.00390625" style="0" customWidth="1"/>
    <col min="13061" max="13061" width="16.7109375" style="0" customWidth="1"/>
    <col min="13062" max="13062" width="14.7109375" style="0" customWidth="1"/>
    <col min="13313" max="13313" width="92.57421875" style="0" customWidth="1"/>
    <col min="13315" max="13315" width="16.421875" style="0" customWidth="1"/>
    <col min="13316" max="13316" width="16.00390625" style="0" customWidth="1"/>
    <col min="13317" max="13317" width="16.7109375" style="0" customWidth="1"/>
    <col min="13318" max="13318" width="14.7109375" style="0" customWidth="1"/>
    <col min="13569" max="13569" width="92.57421875" style="0" customWidth="1"/>
    <col min="13571" max="13571" width="16.421875" style="0" customWidth="1"/>
    <col min="13572" max="13572" width="16.00390625" style="0" customWidth="1"/>
    <col min="13573" max="13573" width="16.7109375" style="0" customWidth="1"/>
    <col min="13574" max="13574" width="14.7109375" style="0" customWidth="1"/>
    <col min="13825" max="13825" width="92.57421875" style="0" customWidth="1"/>
    <col min="13827" max="13827" width="16.421875" style="0" customWidth="1"/>
    <col min="13828" max="13828" width="16.00390625" style="0" customWidth="1"/>
    <col min="13829" max="13829" width="16.7109375" style="0" customWidth="1"/>
    <col min="13830" max="13830" width="14.7109375" style="0" customWidth="1"/>
    <col min="14081" max="14081" width="92.57421875" style="0" customWidth="1"/>
    <col min="14083" max="14083" width="16.421875" style="0" customWidth="1"/>
    <col min="14084" max="14084" width="16.00390625" style="0" customWidth="1"/>
    <col min="14085" max="14085" width="16.7109375" style="0" customWidth="1"/>
    <col min="14086" max="14086" width="14.7109375" style="0" customWidth="1"/>
    <col min="14337" max="14337" width="92.57421875" style="0" customWidth="1"/>
    <col min="14339" max="14339" width="16.421875" style="0" customWidth="1"/>
    <col min="14340" max="14340" width="16.00390625" style="0" customWidth="1"/>
    <col min="14341" max="14341" width="16.7109375" style="0" customWidth="1"/>
    <col min="14342" max="14342" width="14.7109375" style="0" customWidth="1"/>
    <col min="14593" max="14593" width="92.57421875" style="0" customWidth="1"/>
    <col min="14595" max="14595" width="16.421875" style="0" customWidth="1"/>
    <col min="14596" max="14596" width="16.00390625" style="0" customWidth="1"/>
    <col min="14597" max="14597" width="16.7109375" style="0" customWidth="1"/>
    <col min="14598" max="14598" width="14.7109375" style="0" customWidth="1"/>
    <col min="14849" max="14849" width="92.57421875" style="0" customWidth="1"/>
    <col min="14851" max="14851" width="16.421875" style="0" customWidth="1"/>
    <col min="14852" max="14852" width="16.00390625" style="0" customWidth="1"/>
    <col min="14853" max="14853" width="16.7109375" style="0" customWidth="1"/>
    <col min="14854" max="14854" width="14.7109375" style="0" customWidth="1"/>
    <col min="15105" max="15105" width="92.57421875" style="0" customWidth="1"/>
    <col min="15107" max="15107" width="16.421875" style="0" customWidth="1"/>
    <col min="15108" max="15108" width="16.00390625" style="0" customWidth="1"/>
    <col min="15109" max="15109" width="16.7109375" style="0" customWidth="1"/>
    <col min="15110" max="15110" width="14.7109375" style="0" customWidth="1"/>
    <col min="15361" max="15361" width="92.57421875" style="0" customWidth="1"/>
    <col min="15363" max="15363" width="16.421875" style="0" customWidth="1"/>
    <col min="15364" max="15364" width="16.00390625" style="0" customWidth="1"/>
    <col min="15365" max="15365" width="16.7109375" style="0" customWidth="1"/>
    <col min="15366" max="15366" width="14.7109375" style="0" customWidth="1"/>
    <col min="15617" max="15617" width="92.57421875" style="0" customWidth="1"/>
    <col min="15619" max="15619" width="16.421875" style="0" customWidth="1"/>
    <col min="15620" max="15620" width="16.00390625" style="0" customWidth="1"/>
    <col min="15621" max="15621" width="16.7109375" style="0" customWidth="1"/>
    <col min="15622" max="15622" width="14.7109375" style="0" customWidth="1"/>
    <col min="15873" max="15873" width="92.57421875" style="0" customWidth="1"/>
    <col min="15875" max="15875" width="16.421875" style="0" customWidth="1"/>
    <col min="15876" max="15876" width="16.00390625" style="0" customWidth="1"/>
    <col min="15877" max="15877" width="16.7109375" style="0" customWidth="1"/>
    <col min="15878" max="15878" width="14.7109375" style="0" customWidth="1"/>
    <col min="16129" max="16129" width="92.57421875" style="0" customWidth="1"/>
    <col min="16131" max="16131" width="16.421875" style="0" customWidth="1"/>
    <col min="16132" max="16132" width="16.00390625" style="0" customWidth="1"/>
    <col min="16133" max="16133" width="16.7109375" style="0" customWidth="1"/>
    <col min="16134" max="16134" width="14.7109375" style="0" customWidth="1"/>
  </cols>
  <sheetData>
    <row r="1" spans="1:6" ht="27" customHeight="1">
      <c r="A1" s="239" t="s">
        <v>518</v>
      </c>
      <c r="B1" s="240"/>
      <c r="C1" s="240"/>
      <c r="D1" s="240"/>
      <c r="E1" s="240"/>
      <c r="F1" s="243"/>
    </row>
    <row r="2" spans="1:6" ht="23.25" customHeight="1">
      <c r="A2" s="241" t="s">
        <v>437</v>
      </c>
      <c r="B2" s="240"/>
      <c r="C2" s="240"/>
      <c r="D2" s="240"/>
      <c r="E2" s="240"/>
      <c r="F2" s="243"/>
    </row>
    <row r="3" ht="18">
      <c r="A3" s="114"/>
    </row>
    <row r="4" ht="15">
      <c r="A4" s="70"/>
    </row>
    <row r="5" spans="1:6" ht="25.5">
      <c r="A5" s="4" t="s">
        <v>1</v>
      </c>
      <c r="B5" s="5" t="s">
        <v>149</v>
      </c>
      <c r="C5" s="115" t="s">
        <v>429</v>
      </c>
      <c r="D5" s="115" t="s">
        <v>430</v>
      </c>
      <c r="E5" s="115" t="s">
        <v>438</v>
      </c>
      <c r="F5" s="115" t="s">
        <v>517</v>
      </c>
    </row>
    <row r="6" spans="1:6" ht="15" customHeight="1">
      <c r="A6" s="8" t="s">
        <v>386</v>
      </c>
      <c r="B6" s="31" t="s">
        <v>387</v>
      </c>
      <c r="C6" s="136">
        <v>13310</v>
      </c>
      <c r="D6" s="136">
        <v>14000</v>
      </c>
      <c r="E6" s="136">
        <v>14000</v>
      </c>
      <c r="F6" s="136">
        <v>14500</v>
      </c>
    </row>
    <row r="7" spans="1:6" ht="15" customHeight="1" hidden="1">
      <c r="A7" s="12"/>
      <c r="B7" s="31" t="s">
        <v>389</v>
      </c>
      <c r="C7" s="137"/>
      <c r="D7" s="137"/>
      <c r="E7" s="137"/>
      <c r="F7" s="137"/>
    </row>
    <row r="8" spans="1:6" ht="25.5" customHeight="1">
      <c r="A8" s="12" t="s">
        <v>390</v>
      </c>
      <c r="B8" s="31" t="s">
        <v>391</v>
      </c>
      <c r="C8" s="136">
        <v>6702</v>
      </c>
      <c r="D8" s="136">
        <v>6700</v>
      </c>
      <c r="E8" s="136">
        <v>6700</v>
      </c>
      <c r="F8" s="136">
        <v>6700</v>
      </c>
    </row>
    <row r="9" spans="1:6" ht="15" customHeight="1">
      <c r="A9" s="12" t="s">
        <v>392</v>
      </c>
      <c r="B9" s="31" t="s">
        <v>393</v>
      </c>
      <c r="C9" s="136">
        <v>1800</v>
      </c>
      <c r="D9" s="136">
        <v>1800</v>
      </c>
      <c r="E9" s="136">
        <v>1800</v>
      </c>
      <c r="F9" s="136">
        <v>2000</v>
      </c>
    </row>
    <row r="10" spans="1:6" ht="15" customHeight="1">
      <c r="A10" s="12" t="s">
        <v>436</v>
      </c>
      <c r="B10" s="31" t="s">
        <v>395</v>
      </c>
      <c r="C10" s="19"/>
      <c r="D10" s="19"/>
      <c r="E10" s="19"/>
      <c r="F10" s="19"/>
    </row>
    <row r="11" spans="1:6" ht="15" customHeight="1" hidden="1">
      <c r="A11" s="12"/>
      <c r="B11" s="31"/>
      <c r="C11" s="19"/>
      <c r="D11" s="19"/>
      <c r="E11" s="19"/>
      <c r="F11" s="19"/>
    </row>
    <row r="12" spans="1:6" ht="15" customHeight="1">
      <c r="A12" s="38" t="s">
        <v>150</v>
      </c>
      <c r="B12" s="103" t="s">
        <v>151</v>
      </c>
      <c r="C12" s="18">
        <f>SUM(C6:C11)</f>
        <v>21812</v>
      </c>
      <c r="D12" s="18">
        <f>SUM(D6:D11)</f>
        <v>22500</v>
      </c>
      <c r="E12" s="40">
        <f>SUM(E6:E11)</f>
        <v>22500</v>
      </c>
      <c r="F12" s="40">
        <f>SUM(F6:F11)</f>
        <v>23200</v>
      </c>
    </row>
    <row r="13" spans="1:6" ht="15" customHeight="1" hidden="1">
      <c r="A13" s="12" t="s">
        <v>152</v>
      </c>
      <c r="B13" s="31" t="s">
        <v>153</v>
      </c>
      <c r="C13" s="19">
        <v>0</v>
      </c>
      <c r="D13" s="19"/>
      <c r="E13" s="19"/>
      <c r="F13" s="19"/>
    </row>
    <row r="14" spans="1:6" ht="15" customHeight="1" hidden="1">
      <c r="A14" s="12" t="s">
        <v>154</v>
      </c>
      <c r="B14" s="31" t="s">
        <v>155</v>
      </c>
      <c r="C14" s="19">
        <v>0</v>
      </c>
      <c r="D14" s="19"/>
      <c r="E14" s="19"/>
      <c r="F14" s="19"/>
    </row>
    <row r="15" spans="1:6" ht="15" customHeight="1" hidden="1">
      <c r="A15" s="12" t="s">
        <v>156</v>
      </c>
      <c r="B15" s="31" t="s">
        <v>157</v>
      </c>
      <c r="C15" s="19">
        <v>0</v>
      </c>
      <c r="D15" s="19"/>
      <c r="E15" s="19"/>
      <c r="F15" s="19"/>
    </row>
    <row r="16" spans="1:6" ht="15" customHeight="1" hidden="1">
      <c r="A16" s="12" t="s">
        <v>158</v>
      </c>
      <c r="B16" s="31" t="s">
        <v>159</v>
      </c>
      <c r="C16" s="19">
        <v>0</v>
      </c>
      <c r="D16" s="19"/>
      <c r="E16" s="135"/>
      <c r="F16" s="19"/>
    </row>
    <row r="17" spans="1:6" ht="15" customHeight="1">
      <c r="A17" s="12" t="s">
        <v>160</v>
      </c>
      <c r="B17" s="31" t="s">
        <v>161</v>
      </c>
      <c r="C17" s="10">
        <v>3193</v>
      </c>
      <c r="D17" s="19"/>
      <c r="E17" s="19"/>
      <c r="F17" s="19"/>
    </row>
    <row r="18" spans="1:6" ht="15" customHeight="1">
      <c r="A18" s="17" t="s">
        <v>162</v>
      </c>
      <c r="B18" s="32" t="s">
        <v>163</v>
      </c>
      <c r="C18" s="18">
        <f>SUM(C12:C17)</f>
        <v>25005</v>
      </c>
      <c r="D18" s="40">
        <f>SUM(D12,D17)</f>
        <v>22500</v>
      </c>
      <c r="E18" s="40">
        <f>SUM(E12,E17)</f>
        <v>22500</v>
      </c>
      <c r="F18" s="40">
        <f>SUM(F12,F17)</f>
        <v>23200</v>
      </c>
    </row>
    <row r="19" spans="1:6" ht="15" customHeight="1" hidden="1">
      <c r="A19" s="12" t="s">
        <v>399</v>
      </c>
      <c r="B19" s="31" t="s">
        <v>400</v>
      </c>
      <c r="C19" s="19"/>
      <c r="D19" s="19"/>
      <c r="E19" s="19"/>
      <c r="F19" s="19"/>
    </row>
    <row r="20" spans="1:6" ht="15" customHeight="1" hidden="1">
      <c r="A20" s="12" t="s">
        <v>401</v>
      </c>
      <c r="B20" s="31" t="s">
        <v>402</v>
      </c>
      <c r="C20" s="19"/>
      <c r="D20" s="19"/>
      <c r="E20" s="19"/>
      <c r="F20" s="19"/>
    </row>
    <row r="21" spans="1:6" ht="15" customHeight="1" hidden="1">
      <c r="A21" s="38" t="s">
        <v>164</v>
      </c>
      <c r="B21" s="103" t="s">
        <v>165</v>
      </c>
      <c r="C21" s="19"/>
      <c r="D21" s="19"/>
      <c r="E21" s="19"/>
      <c r="F21" s="19"/>
    </row>
    <row r="22" spans="1:6" ht="15" customHeight="1" hidden="1">
      <c r="A22" s="12" t="s">
        <v>166</v>
      </c>
      <c r="B22" s="31" t="s">
        <v>167</v>
      </c>
      <c r="C22" s="19">
        <v>0</v>
      </c>
      <c r="D22" s="19">
        <f>SUM(C22)</f>
        <v>0</v>
      </c>
      <c r="E22" s="19"/>
      <c r="F22" s="19"/>
    </row>
    <row r="23" spans="1:6" ht="15" customHeight="1" hidden="1">
      <c r="A23" s="12" t="s">
        <v>168</v>
      </c>
      <c r="B23" s="31" t="s">
        <v>169</v>
      </c>
      <c r="C23" s="19">
        <v>0</v>
      </c>
      <c r="D23" s="19">
        <f>SUM(C23)</f>
        <v>0</v>
      </c>
      <c r="E23" s="19"/>
      <c r="F23" s="19"/>
    </row>
    <row r="24" spans="1:6" ht="15" customHeight="1">
      <c r="A24" s="12" t="s">
        <v>435</v>
      </c>
      <c r="B24" s="31" t="s">
        <v>171</v>
      </c>
      <c r="C24" s="10">
        <v>1800</v>
      </c>
      <c r="D24" s="10">
        <v>1800</v>
      </c>
      <c r="E24" s="10">
        <v>1800</v>
      </c>
      <c r="F24" s="10">
        <v>1800</v>
      </c>
    </row>
    <row r="25" spans="1:6" ht="15" customHeight="1">
      <c r="A25" s="12" t="s">
        <v>434</v>
      </c>
      <c r="B25" s="31" t="s">
        <v>404</v>
      </c>
      <c r="C25" s="10">
        <v>11300</v>
      </c>
      <c r="D25" s="10">
        <v>10000</v>
      </c>
      <c r="E25" s="10">
        <v>10000</v>
      </c>
      <c r="F25" s="10">
        <v>9000</v>
      </c>
    </row>
    <row r="26" spans="1:6" ht="15" customHeight="1" hidden="1">
      <c r="A26" s="12" t="s">
        <v>405</v>
      </c>
      <c r="B26" s="31" t="s">
        <v>406</v>
      </c>
      <c r="C26" s="19"/>
      <c r="D26" s="19"/>
      <c r="E26" s="19"/>
      <c r="F26" s="19"/>
    </row>
    <row r="27" spans="1:6" ht="15" customHeight="1" hidden="1">
      <c r="A27" s="12" t="s">
        <v>407</v>
      </c>
      <c r="B27" s="31" t="s">
        <v>408</v>
      </c>
      <c r="C27" s="19"/>
      <c r="D27" s="19"/>
      <c r="E27" s="19"/>
      <c r="F27" s="19"/>
    </row>
    <row r="28" spans="1:6" ht="15" customHeight="1">
      <c r="A28" s="12" t="s">
        <v>409</v>
      </c>
      <c r="B28" s="31" t="s">
        <v>410</v>
      </c>
      <c r="C28" s="10">
        <v>1600</v>
      </c>
      <c r="D28" s="10">
        <v>1600</v>
      </c>
      <c r="E28" s="10">
        <v>1600</v>
      </c>
      <c r="F28" s="10">
        <v>1800</v>
      </c>
    </row>
    <row r="29" spans="1:6" ht="15" customHeight="1" hidden="1">
      <c r="A29" s="12" t="s">
        <v>411</v>
      </c>
      <c r="B29" s="31" t="s">
        <v>412</v>
      </c>
      <c r="C29" s="19"/>
      <c r="D29" s="19"/>
      <c r="E29" s="19"/>
      <c r="F29" s="19"/>
    </row>
    <row r="30" spans="1:6" ht="15" customHeight="1">
      <c r="A30" s="38" t="s">
        <v>172</v>
      </c>
      <c r="B30" s="103" t="s">
        <v>173</v>
      </c>
      <c r="C30" s="40">
        <f>SUM(C25:C29)</f>
        <v>12900</v>
      </c>
      <c r="D30" s="18">
        <f>SUM(D24:D29)</f>
        <v>13400</v>
      </c>
      <c r="E30" s="18">
        <f>SUM(E24:E29)</f>
        <v>13400</v>
      </c>
      <c r="F30" s="18">
        <f>SUM(F24:F29)</f>
        <v>12600</v>
      </c>
    </row>
    <row r="31" spans="1:6" ht="15" customHeight="1">
      <c r="A31" s="12" t="s">
        <v>174</v>
      </c>
      <c r="B31" s="31" t="s">
        <v>175</v>
      </c>
      <c r="C31" s="19">
        <v>50</v>
      </c>
      <c r="D31" s="19"/>
      <c r="E31" s="19"/>
      <c r="F31" s="19"/>
    </row>
    <row r="32" spans="1:6" ht="15" customHeight="1">
      <c r="A32" s="17" t="s">
        <v>176</v>
      </c>
      <c r="B32" s="32" t="s">
        <v>177</v>
      </c>
      <c r="C32" s="40">
        <f>SUM(C24,C30,C31)</f>
        <v>14750</v>
      </c>
      <c r="D32" s="18">
        <f>SUM(D30:D31)</f>
        <v>13400</v>
      </c>
      <c r="E32" s="18">
        <f>SUM(E30:E31)</f>
        <v>13400</v>
      </c>
      <c r="F32" s="18">
        <f>SUM(F30:F31)</f>
        <v>12600</v>
      </c>
    </row>
    <row r="33" spans="1:6" ht="15" customHeight="1" hidden="1">
      <c r="A33" s="21" t="s">
        <v>178</v>
      </c>
      <c r="B33" s="31" t="s">
        <v>179</v>
      </c>
      <c r="C33" s="19"/>
      <c r="D33" s="19"/>
      <c r="E33" s="19"/>
      <c r="F33" s="19"/>
    </row>
    <row r="34" spans="1:6" ht="15" customHeight="1">
      <c r="A34" s="21" t="s">
        <v>180</v>
      </c>
      <c r="B34" s="31" t="s">
        <v>181</v>
      </c>
      <c r="C34" s="19">
        <v>50</v>
      </c>
      <c r="D34" s="19">
        <v>100</v>
      </c>
      <c r="E34" s="19">
        <v>100</v>
      </c>
      <c r="F34" s="19">
        <v>100</v>
      </c>
    </row>
    <row r="35" spans="1:6" ht="15" customHeight="1">
      <c r="A35" s="21" t="s">
        <v>182</v>
      </c>
      <c r="B35" s="31" t="s">
        <v>183</v>
      </c>
      <c r="C35" s="10">
        <v>200</v>
      </c>
      <c r="D35" s="10">
        <v>300</v>
      </c>
      <c r="E35" s="10">
        <v>300</v>
      </c>
      <c r="F35" s="10">
        <v>300</v>
      </c>
    </row>
    <row r="36" spans="1:6" ht="15" customHeight="1">
      <c r="A36" s="21" t="s">
        <v>184</v>
      </c>
      <c r="B36" s="31" t="s">
        <v>185</v>
      </c>
      <c r="C36" s="10">
        <v>1947</v>
      </c>
      <c r="D36" s="10">
        <v>1947</v>
      </c>
      <c r="E36" s="10">
        <v>1947</v>
      </c>
      <c r="F36" s="10">
        <v>1947</v>
      </c>
    </row>
    <row r="37" spans="1:6" ht="15" customHeight="1">
      <c r="A37" s="21" t="s">
        <v>186</v>
      </c>
      <c r="B37" s="31" t="s">
        <v>187</v>
      </c>
      <c r="C37" s="10">
        <v>700</v>
      </c>
      <c r="D37" s="10">
        <v>800</v>
      </c>
      <c r="E37" s="10">
        <v>800</v>
      </c>
      <c r="F37" s="10">
        <v>800</v>
      </c>
    </row>
    <row r="38" spans="1:6" ht="15" customHeight="1" hidden="1">
      <c r="A38" s="21" t="s">
        <v>188</v>
      </c>
      <c r="B38" s="31" t="s">
        <v>189</v>
      </c>
      <c r="C38" s="19"/>
      <c r="D38" s="19"/>
      <c r="E38" s="19"/>
      <c r="F38" s="19"/>
    </row>
    <row r="39" spans="1:6" ht="15" customHeight="1" hidden="1">
      <c r="A39" s="21" t="s">
        <v>190</v>
      </c>
      <c r="B39" s="31" t="s">
        <v>191</v>
      </c>
      <c r="C39" s="19"/>
      <c r="D39" s="19"/>
      <c r="E39" s="19"/>
      <c r="F39" s="19"/>
    </row>
    <row r="40" spans="1:6" ht="15" customHeight="1" hidden="1">
      <c r="A40" s="21" t="s">
        <v>192</v>
      </c>
      <c r="B40" s="31" t="s">
        <v>193</v>
      </c>
      <c r="C40" s="19"/>
      <c r="D40" s="19"/>
      <c r="E40" s="19"/>
      <c r="F40" s="19"/>
    </row>
    <row r="41" spans="1:6" ht="15" customHeight="1" hidden="1">
      <c r="A41" s="21" t="s">
        <v>194</v>
      </c>
      <c r="B41" s="31" t="s">
        <v>195</v>
      </c>
      <c r="C41" s="19"/>
      <c r="D41" s="19"/>
      <c r="E41" s="19"/>
      <c r="F41" s="19"/>
    </row>
    <row r="42" spans="1:6" ht="15" customHeight="1">
      <c r="A42" s="21" t="s">
        <v>196</v>
      </c>
      <c r="B42" s="31" t="s">
        <v>197</v>
      </c>
      <c r="C42" s="10"/>
      <c r="D42" s="19"/>
      <c r="E42" s="19"/>
      <c r="F42" s="19"/>
    </row>
    <row r="43" spans="1:6" ht="15" customHeight="1">
      <c r="A43" s="23" t="s">
        <v>198</v>
      </c>
      <c r="B43" s="32" t="s">
        <v>199</v>
      </c>
      <c r="C43" s="40">
        <f>SUM(C33:C42)</f>
        <v>2897</v>
      </c>
      <c r="D43" s="40">
        <f>SUM(D33:D42)</f>
        <v>3147</v>
      </c>
      <c r="E43" s="40">
        <f>SUM(E33:E42)</f>
        <v>3147</v>
      </c>
      <c r="F43" s="40">
        <f>SUM(F33:F42)</f>
        <v>3147</v>
      </c>
    </row>
    <row r="44" spans="1:6" ht="15" customHeight="1" hidden="1">
      <c r="A44" s="21" t="s">
        <v>200</v>
      </c>
      <c r="B44" s="31" t="s">
        <v>201</v>
      </c>
      <c r="C44" s="19"/>
      <c r="D44" s="19"/>
      <c r="E44" s="19"/>
      <c r="F44" s="19"/>
    </row>
    <row r="45" spans="1:6" ht="15" customHeight="1" hidden="1">
      <c r="A45" s="12" t="s">
        <v>202</v>
      </c>
      <c r="B45" s="31" t="s">
        <v>203</v>
      </c>
      <c r="C45" s="19"/>
      <c r="D45" s="19"/>
      <c r="E45" s="19"/>
      <c r="F45" s="19"/>
    </row>
    <row r="46" spans="1:6" ht="15" customHeight="1" hidden="1">
      <c r="A46" s="21" t="s">
        <v>204</v>
      </c>
      <c r="B46" s="31" t="s">
        <v>205</v>
      </c>
      <c r="C46" s="19"/>
      <c r="D46" s="19"/>
      <c r="E46" s="19"/>
      <c r="F46" s="19"/>
    </row>
    <row r="47" spans="1:6" ht="15" customHeight="1">
      <c r="A47" s="17" t="s">
        <v>206</v>
      </c>
      <c r="B47" s="32" t="s">
        <v>207</v>
      </c>
      <c r="C47" s="19"/>
      <c r="D47" s="19"/>
      <c r="E47" s="19"/>
      <c r="F47" s="19"/>
    </row>
    <row r="48" spans="1:6" ht="15" customHeight="1">
      <c r="A48" s="86" t="s">
        <v>208</v>
      </c>
      <c r="B48" s="134"/>
      <c r="C48" s="18">
        <f>C18+C32+C43</f>
        <v>42652</v>
      </c>
      <c r="D48" s="40">
        <f>SUM(D18,D32,D43)</f>
        <v>39047</v>
      </c>
      <c r="E48" s="40">
        <f>SUM(E18,E32,E43)</f>
        <v>39047</v>
      </c>
      <c r="F48" s="40">
        <f>SUM(F18,F32,F43)</f>
        <v>38947</v>
      </c>
    </row>
    <row r="49" spans="1:6" ht="15" customHeight="1">
      <c r="A49" s="12" t="s">
        <v>209</v>
      </c>
      <c r="B49" s="31" t="s">
        <v>210</v>
      </c>
      <c r="C49" s="19"/>
      <c r="D49" s="19"/>
      <c r="E49" s="19"/>
      <c r="F49" s="19"/>
    </row>
    <row r="50" spans="1:6" ht="15" customHeight="1" hidden="1">
      <c r="A50" s="12" t="s">
        <v>211</v>
      </c>
      <c r="B50" s="31" t="s">
        <v>212</v>
      </c>
      <c r="C50" s="19">
        <v>0</v>
      </c>
      <c r="D50" s="19"/>
      <c r="E50" s="19"/>
      <c r="F50" s="19"/>
    </row>
    <row r="51" spans="1:6" ht="15" customHeight="1" hidden="1">
      <c r="A51" s="12" t="s">
        <v>213</v>
      </c>
      <c r="B51" s="31" t="s">
        <v>214</v>
      </c>
      <c r="C51" s="19">
        <v>0</v>
      </c>
      <c r="D51" s="19"/>
      <c r="E51" s="19"/>
      <c r="F51" s="19"/>
    </row>
    <row r="52" spans="1:6" ht="15" customHeight="1" hidden="1">
      <c r="A52" s="12" t="s">
        <v>215</v>
      </c>
      <c r="B52" s="31" t="s">
        <v>216</v>
      </c>
      <c r="C52" s="19">
        <v>0</v>
      </c>
      <c r="D52" s="19"/>
      <c r="E52" s="19"/>
      <c r="F52" s="19"/>
    </row>
    <row r="53" spans="1:6" ht="15" customHeight="1">
      <c r="A53" s="12" t="s">
        <v>217</v>
      </c>
      <c r="B53" s="31" t="s">
        <v>218</v>
      </c>
      <c r="C53" s="10">
        <v>63661</v>
      </c>
      <c r="D53" s="10">
        <v>56661</v>
      </c>
      <c r="E53" s="19"/>
      <c r="F53" s="19"/>
    </row>
    <row r="54" spans="1:6" ht="15" customHeight="1">
      <c r="A54" s="17" t="s">
        <v>219</v>
      </c>
      <c r="B54" s="32" t="s">
        <v>220</v>
      </c>
      <c r="C54" s="40">
        <f>SUM(C49:C53)</f>
        <v>63661</v>
      </c>
      <c r="D54" s="40">
        <f>SUM(D49:D53)</f>
        <v>56661</v>
      </c>
      <c r="E54" s="40"/>
      <c r="F54" s="40"/>
    </row>
    <row r="55" spans="1:6" ht="15" customHeight="1" hidden="1">
      <c r="A55" s="21" t="s">
        <v>221</v>
      </c>
      <c r="B55" s="31" t="s">
        <v>222</v>
      </c>
      <c r="C55" s="19"/>
      <c r="D55" s="19"/>
      <c r="E55" s="19"/>
      <c r="F55" s="19"/>
    </row>
    <row r="56" spans="1:6" ht="15" customHeight="1" hidden="1">
      <c r="A56" s="21" t="s">
        <v>223</v>
      </c>
      <c r="B56" s="31" t="s">
        <v>224</v>
      </c>
      <c r="C56" s="19"/>
      <c r="D56" s="19"/>
      <c r="E56" s="19"/>
      <c r="F56" s="19"/>
    </row>
    <row r="57" spans="1:6" ht="15" customHeight="1" hidden="1">
      <c r="A57" s="21" t="s">
        <v>225</v>
      </c>
      <c r="B57" s="31" t="s">
        <v>226</v>
      </c>
      <c r="C57" s="19"/>
      <c r="D57" s="19"/>
      <c r="E57" s="19"/>
      <c r="F57" s="19"/>
    </row>
    <row r="58" spans="1:6" ht="15" customHeight="1" hidden="1">
      <c r="A58" s="21" t="s">
        <v>227</v>
      </c>
      <c r="B58" s="31" t="s">
        <v>228</v>
      </c>
      <c r="C58" s="19"/>
      <c r="D58" s="19"/>
      <c r="E58" s="19"/>
      <c r="F58" s="19"/>
    </row>
    <row r="59" spans="1:6" ht="15" customHeight="1" hidden="1">
      <c r="A59" s="21" t="s">
        <v>229</v>
      </c>
      <c r="B59" s="31" t="s">
        <v>230</v>
      </c>
      <c r="C59" s="19"/>
      <c r="D59" s="19"/>
      <c r="E59" s="19"/>
      <c r="F59" s="19"/>
    </row>
    <row r="60" spans="1:6" ht="15" customHeight="1" hidden="1">
      <c r="A60" s="17" t="s">
        <v>231</v>
      </c>
      <c r="B60" s="32" t="s">
        <v>232</v>
      </c>
      <c r="C60" s="40"/>
      <c r="D60" s="40"/>
      <c r="E60" s="40"/>
      <c r="F60" s="40"/>
    </row>
    <row r="61" spans="1:6" ht="15" customHeight="1" hidden="1">
      <c r="A61" s="21" t="s">
        <v>233</v>
      </c>
      <c r="B61" s="31" t="s">
        <v>234</v>
      </c>
      <c r="C61" s="19"/>
      <c r="D61" s="19"/>
      <c r="E61" s="19"/>
      <c r="F61" s="19"/>
    </row>
    <row r="62" spans="1:6" ht="15" customHeight="1">
      <c r="A62" s="12" t="s">
        <v>433</v>
      </c>
      <c r="B62" s="31" t="s">
        <v>236</v>
      </c>
      <c r="C62" s="10">
        <v>1541</v>
      </c>
      <c r="D62" s="19"/>
      <c r="E62" s="19"/>
      <c r="F62" s="19"/>
    </row>
    <row r="63" spans="1:6" ht="15" customHeight="1">
      <c r="A63" s="21" t="s">
        <v>237</v>
      </c>
      <c r="B63" s="31" t="s">
        <v>238</v>
      </c>
      <c r="C63" s="10"/>
      <c r="D63" s="19"/>
      <c r="E63" s="19"/>
      <c r="F63" s="19"/>
    </row>
    <row r="64" spans="1:6" ht="15">
      <c r="A64" s="17" t="s">
        <v>239</v>
      </c>
      <c r="B64" s="32" t="s">
        <v>240</v>
      </c>
      <c r="C64" s="40">
        <f>SUM(C61:C63)</f>
        <v>1541</v>
      </c>
      <c r="D64" s="40">
        <f>SUM(D61:D63)</f>
        <v>0</v>
      </c>
      <c r="E64" s="40">
        <f>SUM(E61:E63)</f>
        <v>0</v>
      </c>
      <c r="F64" s="40">
        <f>SUM(F61:F63)</f>
        <v>0</v>
      </c>
    </row>
    <row r="65" spans="1:6" ht="15.75">
      <c r="A65" s="86" t="s">
        <v>241</v>
      </c>
      <c r="B65" s="134"/>
      <c r="C65" s="40">
        <f>SUM(C54,C60,C64)</f>
        <v>65202</v>
      </c>
      <c r="D65" s="40">
        <f>SUM(D54,D60,D64)</f>
        <v>56661</v>
      </c>
      <c r="E65" s="40">
        <f>SUM(E54,E60,E64)</f>
        <v>0</v>
      </c>
      <c r="F65" s="40">
        <f>SUM(F54,F60,F64)</f>
        <v>0</v>
      </c>
    </row>
    <row r="66" spans="1:6" ht="15.75">
      <c r="A66" s="133" t="s">
        <v>242</v>
      </c>
      <c r="B66" s="121" t="s">
        <v>243</v>
      </c>
      <c r="C66" s="40">
        <f>SUM(C48,C65)</f>
        <v>107854</v>
      </c>
      <c r="D66" s="40">
        <f>SUM(D48,D65)</f>
        <v>95708</v>
      </c>
      <c r="E66" s="40">
        <f>SUM(E48,E65)</f>
        <v>39047</v>
      </c>
      <c r="F66" s="40">
        <f>SUM(F48,F65)</f>
        <v>38947</v>
      </c>
    </row>
    <row r="67" spans="1:6" ht="15.75">
      <c r="A67" s="132" t="s">
        <v>432</v>
      </c>
      <c r="B67" s="131"/>
      <c r="C67" s="10"/>
      <c r="D67" s="19"/>
      <c r="E67" s="19"/>
      <c r="F67" s="19"/>
    </row>
    <row r="68" spans="1:6" ht="15.75">
      <c r="A68" s="132" t="s">
        <v>431</v>
      </c>
      <c r="B68" s="131"/>
      <c r="C68" s="10"/>
      <c r="D68" s="19"/>
      <c r="E68" s="19"/>
      <c r="F68" s="19"/>
    </row>
    <row r="69" spans="1:6" ht="15" hidden="1">
      <c r="A69" s="42" t="s">
        <v>414</v>
      </c>
      <c r="B69" s="12" t="s">
        <v>415</v>
      </c>
      <c r="C69" s="19"/>
      <c r="D69" s="19"/>
      <c r="E69" s="19"/>
      <c r="F69" s="19"/>
    </row>
    <row r="70" spans="1:6" ht="15" hidden="1">
      <c r="A70" s="21" t="s">
        <v>416</v>
      </c>
      <c r="B70" s="12" t="s">
        <v>417</v>
      </c>
      <c r="C70" s="19"/>
      <c r="D70" s="19"/>
      <c r="E70" s="19"/>
      <c r="F70" s="19"/>
    </row>
    <row r="71" spans="1:6" ht="15" hidden="1">
      <c r="A71" s="42" t="s">
        <v>418</v>
      </c>
      <c r="B71" s="12" t="s">
        <v>419</v>
      </c>
      <c r="C71" s="19"/>
      <c r="D71" s="19"/>
      <c r="E71" s="19"/>
      <c r="F71" s="19"/>
    </row>
    <row r="72" spans="1:6" ht="15" hidden="1">
      <c r="A72" s="37" t="s">
        <v>246</v>
      </c>
      <c r="B72" s="38" t="s">
        <v>247</v>
      </c>
      <c r="C72" s="19"/>
      <c r="D72" s="19"/>
      <c r="E72" s="19"/>
      <c r="F72" s="19"/>
    </row>
    <row r="73" spans="1:6" ht="15" hidden="1">
      <c r="A73" s="21" t="s">
        <v>420</v>
      </c>
      <c r="B73" s="12" t="s">
        <v>421</v>
      </c>
      <c r="C73" s="19"/>
      <c r="D73" s="19"/>
      <c r="E73" s="19"/>
      <c r="F73" s="19"/>
    </row>
    <row r="74" spans="1:6" ht="15" hidden="1">
      <c r="A74" s="42" t="s">
        <v>422</v>
      </c>
      <c r="B74" s="12" t="s">
        <v>423</v>
      </c>
      <c r="C74" s="19"/>
      <c r="D74" s="19"/>
      <c r="E74" s="19"/>
      <c r="F74" s="19"/>
    </row>
    <row r="75" spans="1:6" ht="15" hidden="1">
      <c r="A75" s="21" t="s">
        <v>424</v>
      </c>
      <c r="B75" s="12" t="s">
        <v>425</v>
      </c>
      <c r="C75" s="19"/>
      <c r="D75" s="19"/>
      <c r="E75" s="19"/>
      <c r="F75" s="19"/>
    </row>
    <row r="76" spans="1:6" ht="15" hidden="1">
      <c r="A76" s="42" t="s">
        <v>426</v>
      </c>
      <c r="B76" s="12" t="s">
        <v>427</v>
      </c>
      <c r="C76" s="19"/>
      <c r="D76" s="19"/>
      <c r="E76" s="19"/>
      <c r="F76" s="19"/>
    </row>
    <row r="77" spans="1:6" ht="15" hidden="1">
      <c r="A77" s="39" t="s">
        <v>248</v>
      </c>
      <c r="B77" s="38" t="s">
        <v>249</v>
      </c>
      <c r="C77" s="40"/>
      <c r="D77" s="40"/>
      <c r="E77" s="40"/>
      <c r="F77" s="40"/>
    </row>
    <row r="78" spans="1:6" ht="15">
      <c r="A78" s="12" t="s">
        <v>250</v>
      </c>
      <c r="B78" s="12" t="s">
        <v>251</v>
      </c>
      <c r="C78" s="10"/>
      <c r="D78" s="10"/>
      <c r="E78" s="10"/>
      <c r="F78" s="10"/>
    </row>
    <row r="79" spans="1:6" ht="30">
      <c r="A79" s="12" t="s">
        <v>252</v>
      </c>
      <c r="B79" s="12" t="s">
        <v>251</v>
      </c>
      <c r="C79" s="10"/>
      <c r="D79" s="10"/>
      <c r="E79" s="19"/>
      <c r="F79" s="19"/>
    </row>
    <row r="80" spans="1:6" ht="15" hidden="1">
      <c r="A80" s="12" t="s">
        <v>253</v>
      </c>
      <c r="B80" s="12" t="s">
        <v>254</v>
      </c>
      <c r="C80" s="19"/>
      <c r="D80" s="19"/>
      <c r="E80" s="19"/>
      <c r="F80" s="19"/>
    </row>
    <row r="81" spans="1:6" ht="15" hidden="1">
      <c r="A81" s="12" t="s">
        <v>255</v>
      </c>
      <c r="B81" s="12" t="s">
        <v>254</v>
      </c>
      <c r="C81" s="19"/>
      <c r="D81" s="19"/>
      <c r="E81" s="19"/>
      <c r="F81" s="19"/>
    </row>
    <row r="82" spans="1:6" ht="15">
      <c r="A82" s="38" t="s">
        <v>256</v>
      </c>
      <c r="B82" s="38" t="s">
        <v>257</v>
      </c>
      <c r="C82" s="18">
        <v>50000</v>
      </c>
      <c r="D82" s="18">
        <v>7000</v>
      </c>
      <c r="E82" s="18">
        <v>7000</v>
      </c>
      <c r="F82" s="18">
        <v>7000</v>
      </c>
    </row>
    <row r="83" spans="1:6" ht="15" hidden="1">
      <c r="A83" s="42" t="s">
        <v>258</v>
      </c>
      <c r="B83" s="12" t="s">
        <v>259</v>
      </c>
      <c r="C83" s="19"/>
      <c r="D83" s="19"/>
      <c r="E83" s="19"/>
      <c r="F83" s="19"/>
    </row>
    <row r="84" spans="1:6" ht="15" hidden="1">
      <c r="A84" s="42" t="s">
        <v>260</v>
      </c>
      <c r="B84" s="12" t="s">
        <v>261</v>
      </c>
      <c r="C84" s="19"/>
      <c r="D84" s="19"/>
      <c r="E84" s="19"/>
      <c r="F84" s="19"/>
    </row>
    <row r="85" spans="1:6" ht="15" hidden="1">
      <c r="A85" s="42" t="s">
        <v>262</v>
      </c>
      <c r="B85" s="12" t="s">
        <v>263</v>
      </c>
      <c r="C85" s="19"/>
      <c r="D85" s="19"/>
      <c r="E85" s="19"/>
      <c r="F85" s="19"/>
    </row>
    <row r="86" spans="1:6" ht="15" hidden="1">
      <c r="A86" s="42" t="s">
        <v>264</v>
      </c>
      <c r="B86" s="12" t="s">
        <v>265</v>
      </c>
      <c r="C86" s="40"/>
      <c r="D86" s="40"/>
      <c r="E86" s="19"/>
      <c r="F86" s="19"/>
    </row>
    <row r="87" spans="1:6" ht="15" hidden="1">
      <c r="A87" s="21" t="s">
        <v>266</v>
      </c>
      <c r="B87" s="12" t="s">
        <v>267</v>
      </c>
      <c r="C87" s="19"/>
      <c r="D87" s="19"/>
      <c r="E87" s="19"/>
      <c r="F87" s="19"/>
    </row>
    <row r="88" spans="1:6" ht="15">
      <c r="A88" s="37" t="s">
        <v>268</v>
      </c>
      <c r="B88" s="38" t="s">
        <v>269</v>
      </c>
      <c r="C88" s="40">
        <f>SUM(C77,C82,C86)</f>
        <v>50000</v>
      </c>
      <c r="D88" s="40">
        <f aca="true" t="shared" si="0" ref="D88:F88">SUM(D77,D82,D86)</f>
        <v>7000</v>
      </c>
      <c r="E88" s="40">
        <f t="shared" si="0"/>
        <v>7000</v>
      </c>
      <c r="F88" s="40">
        <f t="shared" si="0"/>
        <v>7000</v>
      </c>
    </row>
    <row r="89" spans="1:6" ht="15" hidden="1">
      <c r="A89" s="21" t="s">
        <v>270</v>
      </c>
      <c r="B89" s="12" t="s">
        <v>271</v>
      </c>
      <c r="C89" s="19"/>
      <c r="D89" s="19"/>
      <c r="E89" s="19"/>
      <c r="F89" s="19"/>
    </row>
    <row r="90" spans="1:6" ht="15" hidden="1">
      <c r="A90" s="21" t="s">
        <v>272</v>
      </c>
      <c r="B90" s="12" t="s">
        <v>273</v>
      </c>
      <c r="C90" s="19"/>
      <c r="D90" s="19"/>
      <c r="E90" s="19"/>
      <c r="F90" s="19"/>
    </row>
    <row r="91" spans="1:6" ht="15" hidden="1">
      <c r="A91" s="42" t="s">
        <v>274</v>
      </c>
      <c r="B91" s="12" t="s">
        <v>275</v>
      </c>
      <c r="C91" s="19"/>
      <c r="D91" s="19"/>
      <c r="E91" s="19"/>
      <c r="F91" s="19"/>
    </row>
    <row r="92" spans="1:6" ht="15" hidden="1">
      <c r="A92" s="42" t="s">
        <v>276</v>
      </c>
      <c r="B92" s="12" t="s">
        <v>277</v>
      </c>
      <c r="C92" s="19"/>
      <c r="D92" s="19"/>
      <c r="E92" s="19"/>
      <c r="F92" s="19"/>
    </row>
    <row r="93" spans="1:6" ht="15" hidden="1">
      <c r="A93" s="39" t="s">
        <v>278</v>
      </c>
      <c r="B93" s="38" t="s">
        <v>279</v>
      </c>
      <c r="C93" s="19"/>
      <c r="D93" s="19"/>
      <c r="E93" s="19"/>
      <c r="F93" s="19"/>
    </row>
    <row r="94" spans="1:6" ht="15" hidden="1">
      <c r="A94" s="37" t="s">
        <v>280</v>
      </c>
      <c r="B94" s="38" t="s">
        <v>281</v>
      </c>
      <c r="C94" s="19"/>
      <c r="D94" s="19"/>
      <c r="E94" s="19"/>
      <c r="F94" s="19"/>
    </row>
    <row r="95" spans="1:6" ht="15.75">
      <c r="A95" s="111" t="s">
        <v>282</v>
      </c>
      <c r="B95" s="112" t="s">
        <v>283</v>
      </c>
      <c r="C95" s="40">
        <f>C88</f>
        <v>50000</v>
      </c>
      <c r="D95" s="40">
        <f aca="true" t="shared" si="1" ref="D95:F95">D88</f>
        <v>7000</v>
      </c>
      <c r="E95" s="40">
        <f t="shared" si="1"/>
        <v>7000</v>
      </c>
      <c r="F95" s="40">
        <f t="shared" si="1"/>
        <v>7000</v>
      </c>
    </row>
    <row r="96" spans="1:6" ht="15.75">
      <c r="A96" s="67" t="s">
        <v>284</v>
      </c>
      <c r="B96" s="68"/>
      <c r="C96" s="40">
        <f>SUM(C66,C95)</f>
        <v>157854</v>
      </c>
      <c r="D96" s="40">
        <f>SUM(D66,D95)</f>
        <v>102708</v>
      </c>
      <c r="E96" s="40">
        <f>SUM(E66,E95)</f>
        <v>46047</v>
      </c>
      <c r="F96" s="40">
        <f>SUM(F66,F95)</f>
        <v>45947</v>
      </c>
    </row>
  </sheetData>
  <mergeCells count="2">
    <mergeCell ref="A1:F1"/>
    <mergeCell ref="A2:F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&amp;RA költségvetési rendelet előterjesztésének 5/1.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BE5A-F890-4F03-A789-0C8F8E81A115}">
  <dimension ref="A1:F32"/>
  <sheetViews>
    <sheetView workbookViewId="0" topLeftCell="A1">
      <selection activeCell="J18" sqref="J18"/>
    </sheetView>
  </sheetViews>
  <sheetFormatPr defaultColWidth="9.140625" defaultRowHeight="15"/>
  <cols>
    <col min="1" max="1" width="100.00390625" style="0" customWidth="1"/>
    <col min="3" max="3" width="11.7109375" style="0" customWidth="1"/>
    <col min="4" max="4" width="11.140625" style="0" customWidth="1"/>
    <col min="5" max="5" width="11.7109375" style="0" customWidth="1"/>
    <col min="6" max="6" width="11.421875" style="0" customWidth="1"/>
  </cols>
  <sheetData>
    <row r="1" spans="1:6" ht="15">
      <c r="A1" s="239" t="s">
        <v>548</v>
      </c>
      <c r="B1" s="240"/>
      <c r="C1" s="240"/>
      <c r="D1" s="240"/>
      <c r="E1" s="240"/>
      <c r="F1" s="240"/>
    </row>
    <row r="3" ht="15.75">
      <c r="A3" s="219"/>
    </row>
    <row r="4" ht="15">
      <c r="A4" s="70"/>
    </row>
    <row r="5" spans="1:6" ht="18.75">
      <c r="A5" s="244" t="s">
        <v>520</v>
      </c>
      <c r="B5" s="245"/>
      <c r="C5" s="245"/>
      <c r="D5" s="245"/>
      <c r="E5" s="245"/>
      <c r="F5" s="246"/>
    </row>
    <row r="6" spans="1:6" ht="41.25" customHeight="1">
      <c r="A6" s="4" t="s">
        <v>1</v>
      </c>
      <c r="B6" s="5" t="s">
        <v>2</v>
      </c>
      <c r="C6" s="220" t="s">
        <v>521</v>
      </c>
      <c r="D6" s="220" t="s">
        <v>522</v>
      </c>
      <c r="E6" s="220" t="s">
        <v>523</v>
      </c>
      <c r="F6" s="220" t="s">
        <v>549</v>
      </c>
    </row>
    <row r="7" spans="1:6" ht="23.25" customHeight="1">
      <c r="A7" s="221" t="s">
        <v>524</v>
      </c>
      <c r="B7" s="12"/>
      <c r="C7" s="20">
        <v>0</v>
      </c>
      <c r="D7" s="20">
        <v>0</v>
      </c>
      <c r="E7" s="20">
        <v>0</v>
      </c>
      <c r="F7" s="20">
        <v>0</v>
      </c>
    </row>
    <row r="8" spans="1:6" ht="37.5" customHeight="1">
      <c r="A8" s="221" t="s">
        <v>525</v>
      </c>
      <c r="B8" s="222"/>
      <c r="C8" s="20">
        <v>0</v>
      </c>
      <c r="D8" s="20">
        <v>0</v>
      </c>
      <c r="E8" s="20">
        <v>0</v>
      </c>
      <c r="F8" s="20">
        <v>0</v>
      </c>
    </row>
    <row r="9" spans="1:6" ht="30" customHeight="1">
      <c r="A9" s="221" t="s">
        <v>526</v>
      </c>
      <c r="B9" s="12"/>
      <c r="C9" s="20">
        <v>0</v>
      </c>
      <c r="D9" s="20">
        <v>0</v>
      </c>
      <c r="E9" s="20">
        <v>0</v>
      </c>
      <c r="F9" s="20">
        <v>0</v>
      </c>
    </row>
    <row r="10" spans="1:6" ht="26.25" customHeight="1">
      <c r="A10" s="221" t="s">
        <v>527</v>
      </c>
      <c r="B10" s="12"/>
      <c r="C10" s="20">
        <v>0</v>
      </c>
      <c r="D10" s="20">
        <v>0</v>
      </c>
      <c r="E10" s="20">
        <v>0</v>
      </c>
      <c r="F10" s="20">
        <v>0</v>
      </c>
    </row>
    <row r="11" spans="1:6" ht="24.75" customHeight="1">
      <c r="A11" s="221" t="s">
        <v>528</v>
      </c>
      <c r="B11" s="222"/>
      <c r="C11" s="20">
        <v>0</v>
      </c>
      <c r="D11" s="20">
        <v>0</v>
      </c>
      <c r="E11" s="20">
        <v>0</v>
      </c>
      <c r="F11" s="20">
        <v>0</v>
      </c>
    </row>
    <row r="12" spans="1:6" ht="24" customHeight="1">
      <c r="A12" s="221" t="s">
        <v>529</v>
      </c>
      <c r="B12" s="38"/>
      <c r="C12" s="20">
        <v>0</v>
      </c>
      <c r="D12" s="20">
        <v>0</v>
      </c>
      <c r="E12" s="20">
        <v>0</v>
      </c>
      <c r="F12" s="20">
        <v>0</v>
      </c>
    </row>
    <row r="13" spans="1:6" ht="28.5" customHeight="1">
      <c r="A13" s="221" t="s">
        <v>530</v>
      </c>
      <c r="B13" s="12"/>
      <c r="C13" s="20">
        <v>0</v>
      </c>
      <c r="D13" s="20">
        <v>0</v>
      </c>
      <c r="E13" s="20">
        <v>0</v>
      </c>
      <c r="F13" s="20">
        <v>0</v>
      </c>
    </row>
    <row r="14" spans="1:6" ht="15">
      <c r="A14" s="223" t="s">
        <v>531</v>
      </c>
      <c r="B14" s="224" t="s">
        <v>147</v>
      </c>
      <c r="C14" s="225">
        <f>SUM(C7:C13)</f>
        <v>0</v>
      </c>
      <c r="D14" s="225">
        <f>SUM(D7:D13)</f>
        <v>0</v>
      </c>
      <c r="E14" s="225">
        <f>SUM(E7:E13)</f>
        <v>0</v>
      </c>
      <c r="F14" s="225">
        <f>SUM(F7:F13)</f>
        <v>0</v>
      </c>
    </row>
    <row r="15" spans="1:2" ht="15">
      <c r="A15" s="226"/>
      <c r="B15" s="227"/>
    </row>
    <row r="16" spans="1:2" ht="15">
      <c r="A16" s="226"/>
      <c r="B16" s="228"/>
    </row>
    <row r="17" spans="1:6" ht="18.75">
      <c r="A17" s="247" t="s">
        <v>532</v>
      </c>
      <c r="B17" s="248"/>
      <c r="C17" s="248"/>
      <c r="D17" s="248"/>
      <c r="E17" s="248"/>
      <c r="F17" s="249"/>
    </row>
    <row r="18" spans="1:6" ht="45">
      <c r="A18" s="4" t="s">
        <v>1</v>
      </c>
      <c r="B18" s="5" t="s">
        <v>2</v>
      </c>
      <c r="C18" s="220" t="s">
        <v>533</v>
      </c>
      <c r="D18" s="220" t="s">
        <v>534</v>
      </c>
      <c r="E18" s="220" t="s">
        <v>535</v>
      </c>
      <c r="F18" s="220" t="s">
        <v>550</v>
      </c>
    </row>
    <row r="19" spans="1:6" ht="23.25" customHeight="1">
      <c r="A19" s="229" t="s">
        <v>536</v>
      </c>
      <c r="B19" s="17"/>
      <c r="C19" s="19"/>
      <c r="D19" s="19"/>
      <c r="E19" s="19"/>
      <c r="F19" s="19"/>
    </row>
    <row r="20" spans="1:6" ht="22.5" customHeight="1">
      <c r="A20" s="220" t="s">
        <v>537</v>
      </c>
      <c r="B20" s="230" t="s">
        <v>177</v>
      </c>
      <c r="C20" s="10">
        <v>14750</v>
      </c>
      <c r="D20" s="10">
        <v>13400</v>
      </c>
      <c r="E20" s="10">
        <v>13400</v>
      </c>
      <c r="F20" s="10">
        <v>12600</v>
      </c>
    </row>
    <row r="21" spans="1:6" ht="27.75" customHeight="1">
      <c r="A21" s="220" t="s">
        <v>538</v>
      </c>
      <c r="B21" s="230" t="s">
        <v>232</v>
      </c>
      <c r="C21" s="10"/>
      <c r="D21" s="10"/>
      <c r="E21" s="10"/>
      <c r="F21" s="10"/>
    </row>
    <row r="22" spans="1:6" ht="19.5" customHeight="1">
      <c r="A22" s="220" t="s">
        <v>539</v>
      </c>
      <c r="B22" s="230" t="s">
        <v>232</v>
      </c>
      <c r="C22" s="19"/>
      <c r="D22" s="19"/>
      <c r="E22" s="19"/>
      <c r="F22" s="19"/>
    </row>
    <row r="23" spans="1:6" ht="28.5" customHeight="1">
      <c r="A23" s="220" t="s">
        <v>540</v>
      </c>
      <c r="B23" s="230" t="s">
        <v>232</v>
      </c>
      <c r="C23" s="19">
        <v>0</v>
      </c>
      <c r="D23" s="19">
        <v>0</v>
      </c>
      <c r="E23" s="19">
        <v>0</v>
      </c>
      <c r="F23" s="19">
        <v>0</v>
      </c>
    </row>
    <row r="24" spans="1:6" ht="21.75" customHeight="1">
      <c r="A24" s="220" t="s">
        <v>541</v>
      </c>
      <c r="B24" s="230" t="s">
        <v>177</v>
      </c>
      <c r="C24" s="19">
        <v>0</v>
      </c>
      <c r="D24" s="19"/>
      <c r="E24" s="19"/>
      <c r="F24" s="19"/>
    </row>
    <row r="25" spans="1:6" ht="21.75" customHeight="1">
      <c r="A25" s="220" t="s">
        <v>542</v>
      </c>
      <c r="B25" s="231" t="s">
        <v>543</v>
      </c>
      <c r="C25" s="19">
        <v>0</v>
      </c>
      <c r="D25" s="19">
        <v>0</v>
      </c>
      <c r="E25" s="19">
        <v>0</v>
      </c>
      <c r="F25" s="19">
        <v>0</v>
      </c>
    </row>
    <row r="26" spans="1:6" ht="15">
      <c r="A26" s="223" t="s">
        <v>531</v>
      </c>
      <c r="B26" s="232"/>
      <c r="C26" s="225">
        <f>SUM(C20:C25)</f>
        <v>14750</v>
      </c>
      <c r="D26" s="225">
        <f>SUM(D20:D25)</f>
        <v>13400</v>
      </c>
      <c r="E26" s="225">
        <f>SUM(E20:E25)</f>
        <v>13400</v>
      </c>
      <c r="F26" s="225">
        <f>SUM(F20:F25)</f>
        <v>12600</v>
      </c>
    </row>
    <row r="28" ht="35.25" customHeight="1">
      <c r="A28" s="233" t="s">
        <v>544</v>
      </c>
    </row>
    <row r="29" ht="22.5" customHeight="1">
      <c r="A29" s="234" t="s">
        <v>545</v>
      </c>
    </row>
    <row r="30" ht="17.25" customHeight="1">
      <c r="A30" s="234" t="s">
        <v>546</v>
      </c>
    </row>
    <row r="31" ht="19.5" customHeight="1">
      <c r="A31" s="235" t="s">
        <v>547</v>
      </c>
    </row>
    <row r="32" ht="15">
      <c r="A32" s="236"/>
    </row>
  </sheetData>
  <mergeCells count="3">
    <mergeCell ref="A1:F1"/>
    <mergeCell ref="A5:F5"/>
    <mergeCell ref="A17:F17"/>
  </mergeCells>
  <printOptions/>
  <pageMargins left="0.7086614173228347" right="0.7086614173228347" top="0.5511811023622047" bottom="0" header="0.31496062992125984" footer="0.31496062992125984"/>
  <pageSetup horizontalDpi="600" verticalDpi="600" orientation="landscape" paperSize="9" scale="75" r:id="rId1"/>
  <headerFooter>
    <oddHeader>&amp;RA költségvetési rendelet előterjesztésének 4.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7AB8-D77E-4E64-86DD-FE6DA99F0309}">
  <dimension ref="A1:L83"/>
  <sheetViews>
    <sheetView workbookViewId="0" topLeftCell="A1">
      <selection activeCell="A77" sqref="A77"/>
    </sheetView>
  </sheetViews>
  <sheetFormatPr defaultColWidth="9.140625" defaultRowHeight="15"/>
  <cols>
    <col min="1" max="1" width="55.57421875" style="149" customWidth="1"/>
    <col min="2" max="2" width="0.2890625" style="138" hidden="1" customWidth="1"/>
    <col min="3" max="3" width="7.8515625" style="138" hidden="1" customWidth="1"/>
    <col min="4" max="4" width="18.57421875" style="138" customWidth="1"/>
    <col min="5" max="5" width="17.28125" style="139" customWidth="1"/>
    <col min="6" max="6" width="24.140625" style="140" customWidth="1"/>
    <col min="7" max="7" width="26.7109375" style="140" customWidth="1"/>
    <col min="8" max="8" width="10.140625" style="140" bestFit="1" customWidth="1"/>
    <col min="9" max="9" width="9.140625" style="140" customWidth="1"/>
    <col min="10" max="10" width="13.00390625" style="140" customWidth="1"/>
    <col min="11" max="11" width="19.00390625" style="140" customWidth="1"/>
    <col min="12" max="13" width="9.140625" style="140" customWidth="1"/>
    <col min="14" max="14" width="12.7109375" style="140" bestFit="1" customWidth="1"/>
    <col min="15" max="256" width="9.140625" style="140" customWidth="1"/>
    <col min="257" max="257" width="48.28125" style="140" customWidth="1"/>
    <col min="258" max="259" width="9.140625" style="140" hidden="1" customWidth="1"/>
    <col min="260" max="260" width="18.57421875" style="140" customWidth="1"/>
    <col min="261" max="261" width="17.28125" style="140" customWidth="1"/>
    <col min="262" max="262" width="24.140625" style="140" customWidth="1"/>
    <col min="263" max="263" width="26.7109375" style="140" customWidth="1"/>
    <col min="264" max="264" width="10.140625" style="140" bestFit="1" customWidth="1"/>
    <col min="265" max="265" width="9.140625" style="140" customWidth="1"/>
    <col min="266" max="266" width="13.00390625" style="140" customWidth="1"/>
    <col min="267" max="267" width="19.00390625" style="140" customWidth="1"/>
    <col min="268" max="269" width="9.140625" style="140" customWidth="1"/>
    <col min="270" max="270" width="12.7109375" style="140" bestFit="1" customWidth="1"/>
    <col min="271" max="512" width="9.140625" style="140" customWidth="1"/>
    <col min="513" max="513" width="48.28125" style="140" customWidth="1"/>
    <col min="514" max="515" width="9.140625" style="140" hidden="1" customWidth="1"/>
    <col min="516" max="516" width="18.57421875" style="140" customWidth="1"/>
    <col min="517" max="517" width="17.28125" style="140" customWidth="1"/>
    <col min="518" max="518" width="24.140625" style="140" customWidth="1"/>
    <col min="519" max="519" width="26.7109375" style="140" customWidth="1"/>
    <col min="520" max="520" width="10.140625" style="140" bestFit="1" customWidth="1"/>
    <col min="521" max="521" width="9.140625" style="140" customWidth="1"/>
    <col min="522" max="522" width="13.00390625" style="140" customWidth="1"/>
    <col min="523" max="523" width="19.00390625" style="140" customWidth="1"/>
    <col min="524" max="525" width="9.140625" style="140" customWidth="1"/>
    <col min="526" max="526" width="12.7109375" style="140" bestFit="1" customWidth="1"/>
    <col min="527" max="768" width="9.140625" style="140" customWidth="1"/>
    <col min="769" max="769" width="48.28125" style="140" customWidth="1"/>
    <col min="770" max="771" width="9.140625" style="140" hidden="1" customWidth="1"/>
    <col min="772" max="772" width="18.57421875" style="140" customWidth="1"/>
    <col min="773" max="773" width="17.28125" style="140" customWidth="1"/>
    <col min="774" max="774" width="24.140625" style="140" customWidth="1"/>
    <col min="775" max="775" width="26.7109375" style="140" customWidth="1"/>
    <col min="776" max="776" width="10.140625" style="140" bestFit="1" customWidth="1"/>
    <col min="777" max="777" width="9.140625" style="140" customWidth="1"/>
    <col min="778" max="778" width="13.00390625" style="140" customWidth="1"/>
    <col min="779" max="779" width="19.00390625" style="140" customWidth="1"/>
    <col min="780" max="781" width="9.140625" style="140" customWidth="1"/>
    <col min="782" max="782" width="12.7109375" style="140" bestFit="1" customWidth="1"/>
    <col min="783" max="1024" width="9.140625" style="140" customWidth="1"/>
    <col min="1025" max="1025" width="48.28125" style="140" customWidth="1"/>
    <col min="1026" max="1027" width="9.140625" style="140" hidden="1" customWidth="1"/>
    <col min="1028" max="1028" width="18.57421875" style="140" customWidth="1"/>
    <col min="1029" max="1029" width="17.28125" style="140" customWidth="1"/>
    <col min="1030" max="1030" width="24.140625" style="140" customWidth="1"/>
    <col min="1031" max="1031" width="26.7109375" style="140" customWidth="1"/>
    <col min="1032" max="1032" width="10.140625" style="140" bestFit="1" customWidth="1"/>
    <col min="1033" max="1033" width="9.140625" style="140" customWidth="1"/>
    <col min="1034" max="1034" width="13.00390625" style="140" customWidth="1"/>
    <col min="1035" max="1035" width="19.00390625" style="140" customWidth="1"/>
    <col min="1036" max="1037" width="9.140625" style="140" customWidth="1"/>
    <col min="1038" max="1038" width="12.7109375" style="140" bestFit="1" customWidth="1"/>
    <col min="1039" max="1280" width="9.140625" style="140" customWidth="1"/>
    <col min="1281" max="1281" width="48.28125" style="140" customWidth="1"/>
    <col min="1282" max="1283" width="9.140625" style="140" hidden="1" customWidth="1"/>
    <col min="1284" max="1284" width="18.57421875" style="140" customWidth="1"/>
    <col min="1285" max="1285" width="17.28125" style="140" customWidth="1"/>
    <col min="1286" max="1286" width="24.140625" style="140" customWidth="1"/>
    <col min="1287" max="1287" width="26.7109375" style="140" customWidth="1"/>
    <col min="1288" max="1288" width="10.140625" style="140" bestFit="1" customWidth="1"/>
    <col min="1289" max="1289" width="9.140625" style="140" customWidth="1"/>
    <col min="1290" max="1290" width="13.00390625" style="140" customWidth="1"/>
    <col min="1291" max="1291" width="19.00390625" style="140" customWidth="1"/>
    <col min="1292" max="1293" width="9.140625" style="140" customWidth="1"/>
    <col min="1294" max="1294" width="12.7109375" style="140" bestFit="1" customWidth="1"/>
    <col min="1295" max="1536" width="9.140625" style="140" customWidth="1"/>
    <col min="1537" max="1537" width="48.28125" style="140" customWidth="1"/>
    <col min="1538" max="1539" width="9.140625" style="140" hidden="1" customWidth="1"/>
    <col min="1540" max="1540" width="18.57421875" style="140" customWidth="1"/>
    <col min="1541" max="1541" width="17.28125" style="140" customWidth="1"/>
    <col min="1542" max="1542" width="24.140625" style="140" customWidth="1"/>
    <col min="1543" max="1543" width="26.7109375" style="140" customWidth="1"/>
    <col min="1544" max="1544" width="10.140625" style="140" bestFit="1" customWidth="1"/>
    <col min="1545" max="1545" width="9.140625" style="140" customWidth="1"/>
    <col min="1546" max="1546" width="13.00390625" style="140" customWidth="1"/>
    <col min="1547" max="1547" width="19.00390625" style="140" customWidth="1"/>
    <col min="1548" max="1549" width="9.140625" style="140" customWidth="1"/>
    <col min="1550" max="1550" width="12.7109375" style="140" bestFit="1" customWidth="1"/>
    <col min="1551" max="1792" width="9.140625" style="140" customWidth="1"/>
    <col min="1793" max="1793" width="48.28125" style="140" customWidth="1"/>
    <col min="1794" max="1795" width="9.140625" style="140" hidden="1" customWidth="1"/>
    <col min="1796" max="1796" width="18.57421875" style="140" customWidth="1"/>
    <col min="1797" max="1797" width="17.28125" style="140" customWidth="1"/>
    <col min="1798" max="1798" width="24.140625" style="140" customWidth="1"/>
    <col min="1799" max="1799" width="26.7109375" style="140" customWidth="1"/>
    <col min="1800" max="1800" width="10.140625" style="140" bestFit="1" customWidth="1"/>
    <col min="1801" max="1801" width="9.140625" style="140" customWidth="1"/>
    <col min="1802" max="1802" width="13.00390625" style="140" customWidth="1"/>
    <col min="1803" max="1803" width="19.00390625" style="140" customWidth="1"/>
    <col min="1804" max="1805" width="9.140625" style="140" customWidth="1"/>
    <col min="1806" max="1806" width="12.7109375" style="140" bestFit="1" customWidth="1"/>
    <col min="1807" max="2048" width="9.140625" style="140" customWidth="1"/>
    <col min="2049" max="2049" width="48.28125" style="140" customWidth="1"/>
    <col min="2050" max="2051" width="9.140625" style="140" hidden="1" customWidth="1"/>
    <col min="2052" max="2052" width="18.57421875" style="140" customWidth="1"/>
    <col min="2053" max="2053" width="17.28125" style="140" customWidth="1"/>
    <col min="2054" max="2054" width="24.140625" style="140" customWidth="1"/>
    <col min="2055" max="2055" width="26.7109375" style="140" customWidth="1"/>
    <col min="2056" max="2056" width="10.140625" style="140" bestFit="1" customWidth="1"/>
    <col min="2057" max="2057" width="9.140625" style="140" customWidth="1"/>
    <col min="2058" max="2058" width="13.00390625" style="140" customWidth="1"/>
    <col min="2059" max="2059" width="19.00390625" style="140" customWidth="1"/>
    <col min="2060" max="2061" width="9.140625" style="140" customWidth="1"/>
    <col min="2062" max="2062" width="12.7109375" style="140" bestFit="1" customWidth="1"/>
    <col min="2063" max="2304" width="9.140625" style="140" customWidth="1"/>
    <col min="2305" max="2305" width="48.28125" style="140" customWidth="1"/>
    <col min="2306" max="2307" width="9.140625" style="140" hidden="1" customWidth="1"/>
    <col min="2308" max="2308" width="18.57421875" style="140" customWidth="1"/>
    <col min="2309" max="2309" width="17.28125" style="140" customWidth="1"/>
    <col min="2310" max="2310" width="24.140625" style="140" customWidth="1"/>
    <col min="2311" max="2311" width="26.7109375" style="140" customWidth="1"/>
    <col min="2312" max="2312" width="10.140625" style="140" bestFit="1" customWidth="1"/>
    <col min="2313" max="2313" width="9.140625" style="140" customWidth="1"/>
    <col min="2314" max="2314" width="13.00390625" style="140" customWidth="1"/>
    <col min="2315" max="2315" width="19.00390625" style="140" customWidth="1"/>
    <col min="2316" max="2317" width="9.140625" style="140" customWidth="1"/>
    <col min="2318" max="2318" width="12.7109375" style="140" bestFit="1" customWidth="1"/>
    <col min="2319" max="2560" width="9.140625" style="140" customWidth="1"/>
    <col min="2561" max="2561" width="48.28125" style="140" customWidth="1"/>
    <col min="2562" max="2563" width="9.140625" style="140" hidden="1" customWidth="1"/>
    <col min="2564" max="2564" width="18.57421875" style="140" customWidth="1"/>
    <col min="2565" max="2565" width="17.28125" style="140" customWidth="1"/>
    <col min="2566" max="2566" width="24.140625" style="140" customWidth="1"/>
    <col min="2567" max="2567" width="26.7109375" style="140" customWidth="1"/>
    <col min="2568" max="2568" width="10.140625" style="140" bestFit="1" customWidth="1"/>
    <col min="2569" max="2569" width="9.140625" style="140" customWidth="1"/>
    <col min="2570" max="2570" width="13.00390625" style="140" customWidth="1"/>
    <col min="2571" max="2571" width="19.00390625" style="140" customWidth="1"/>
    <col min="2572" max="2573" width="9.140625" style="140" customWidth="1"/>
    <col min="2574" max="2574" width="12.7109375" style="140" bestFit="1" customWidth="1"/>
    <col min="2575" max="2816" width="9.140625" style="140" customWidth="1"/>
    <col min="2817" max="2817" width="48.28125" style="140" customWidth="1"/>
    <col min="2818" max="2819" width="9.140625" style="140" hidden="1" customWidth="1"/>
    <col min="2820" max="2820" width="18.57421875" style="140" customWidth="1"/>
    <col min="2821" max="2821" width="17.28125" style="140" customWidth="1"/>
    <col min="2822" max="2822" width="24.140625" style="140" customWidth="1"/>
    <col min="2823" max="2823" width="26.7109375" style="140" customWidth="1"/>
    <col min="2824" max="2824" width="10.140625" style="140" bestFit="1" customWidth="1"/>
    <col min="2825" max="2825" width="9.140625" style="140" customWidth="1"/>
    <col min="2826" max="2826" width="13.00390625" style="140" customWidth="1"/>
    <col min="2827" max="2827" width="19.00390625" style="140" customWidth="1"/>
    <col min="2828" max="2829" width="9.140625" style="140" customWidth="1"/>
    <col min="2830" max="2830" width="12.7109375" style="140" bestFit="1" customWidth="1"/>
    <col min="2831" max="3072" width="9.140625" style="140" customWidth="1"/>
    <col min="3073" max="3073" width="48.28125" style="140" customWidth="1"/>
    <col min="3074" max="3075" width="9.140625" style="140" hidden="1" customWidth="1"/>
    <col min="3076" max="3076" width="18.57421875" style="140" customWidth="1"/>
    <col min="3077" max="3077" width="17.28125" style="140" customWidth="1"/>
    <col min="3078" max="3078" width="24.140625" style="140" customWidth="1"/>
    <col min="3079" max="3079" width="26.7109375" style="140" customWidth="1"/>
    <col min="3080" max="3080" width="10.140625" style="140" bestFit="1" customWidth="1"/>
    <col min="3081" max="3081" width="9.140625" style="140" customWidth="1"/>
    <col min="3082" max="3082" width="13.00390625" style="140" customWidth="1"/>
    <col min="3083" max="3083" width="19.00390625" style="140" customWidth="1"/>
    <col min="3084" max="3085" width="9.140625" style="140" customWidth="1"/>
    <col min="3086" max="3086" width="12.7109375" style="140" bestFit="1" customWidth="1"/>
    <col min="3087" max="3328" width="9.140625" style="140" customWidth="1"/>
    <col min="3329" max="3329" width="48.28125" style="140" customWidth="1"/>
    <col min="3330" max="3331" width="9.140625" style="140" hidden="1" customWidth="1"/>
    <col min="3332" max="3332" width="18.57421875" style="140" customWidth="1"/>
    <col min="3333" max="3333" width="17.28125" style="140" customWidth="1"/>
    <col min="3334" max="3334" width="24.140625" style="140" customWidth="1"/>
    <col min="3335" max="3335" width="26.7109375" style="140" customWidth="1"/>
    <col min="3336" max="3336" width="10.140625" style="140" bestFit="1" customWidth="1"/>
    <col min="3337" max="3337" width="9.140625" style="140" customWidth="1"/>
    <col min="3338" max="3338" width="13.00390625" style="140" customWidth="1"/>
    <col min="3339" max="3339" width="19.00390625" style="140" customWidth="1"/>
    <col min="3340" max="3341" width="9.140625" style="140" customWidth="1"/>
    <col min="3342" max="3342" width="12.7109375" style="140" bestFit="1" customWidth="1"/>
    <col min="3343" max="3584" width="9.140625" style="140" customWidth="1"/>
    <col min="3585" max="3585" width="48.28125" style="140" customWidth="1"/>
    <col min="3586" max="3587" width="9.140625" style="140" hidden="1" customWidth="1"/>
    <col min="3588" max="3588" width="18.57421875" style="140" customWidth="1"/>
    <col min="3589" max="3589" width="17.28125" style="140" customWidth="1"/>
    <col min="3590" max="3590" width="24.140625" style="140" customWidth="1"/>
    <col min="3591" max="3591" width="26.7109375" style="140" customWidth="1"/>
    <col min="3592" max="3592" width="10.140625" style="140" bestFit="1" customWidth="1"/>
    <col min="3593" max="3593" width="9.140625" style="140" customWidth="1"/>
    <col min="3594" max="3594" width="13.00390625" style="140" customWidth="1"/>
    <col min="3595" max="3595" width="19.00390625" style="140" customWidth="1"/>
    <col min="3596" max="3597" width="9.140625" style="140" customWidth="1"/>
    <col min="3598" max="3598" width="12.7109375" style="140" bestFit="1" customWidth="1"/>
    <col min="3599" max="3840" width="9.140625" style="140" customWidth="1"/>
    <col min="3841" max="3841" width="48.28125" style="140" customWidth="1"/>
    <col min="3842" max="3843" width="9.140625" style="140" hidden="1" customWidth="1"/>
    <col min="3844" max="3844" width="18.57421875" style="140" customWidth="1"/>
    <col min="3845" max="3845" width="17.28125" style="140" customWidth="1"/>
    <col min="3846" max="3846" width="24.140625" style="140" customWidth="1"/>
    <col min="3847" max="3847" width="26.7109375" style="140" customWidth="1"/>
    <col min="3848" max="3848" width="10.140625" style="140" bestFit="1" customWidth="1"/>
    <col min="3849" max="3849" width="9.140625" style="140" customWidth="1"/>
    <col min="3850" max="3850" width="13.00390625" style="140" customWidth="1"/>
    <col min="3851" max="3851" width="19.00390625" style="140" customWidth="1"/>
    <col min="3852" max="3853" width="9.140625" style="140" customWidth="1"/>
    <col min="3854" max="3854" width="12.7109375" style="140" bestFit="1" customWidth="1"/>
    <col min="3855" max="4096" width="9.140625" style="140" customWidth="1"/>
    <col min="4097" max="4097" width="48.28125" style="140" customWidth="1"/>
    <col min="4098" max="4099" width="9.140625" style="140" hidden="1" customWidth="1"/>
    <col min="4100" max="4100" width="18.57421875" style="140" customWidth="1"/>
    <col min="4101" max="4101" width="17.28125" style="140" customWidth="1"/>
    <col min="4102" max="4102" width="24.140625" style="140" customWidth="1"/>
    <col min="4103" max="4103" width="26.7109375" style="140" customWidth="1"/>
    <col min="4104" max="4104" width="10.140625" style="140" bestFit="1" customWidth="1"/>
    <col min="4105" max="4105" width="9.140625" style="140" customWidth="1"/>
    <col min="4106" max="4106" width="13.00390625" style="140" customWidth="1"/>
    <col min="4107" max="4107" width="19.00390625" style="140" customWidth="1"/>
    <col min="4108" max="4109" width="9.140625" style="140" customWidth="1"/>
    <col min="4110" max="4110" width="12.7109375" style="140" bestFit="1" customWidth="1"/>
    <col min="4111" max="4352" width="9.140625" style="140" customWidth="1"/>
    <col min="4353" max="4353" width="48.28125" style="140" customWidth="1"/>
    <col min="4354" max="4355" width="9.140625" style="140" hidden="1" customWidth="1"/>
    <col min="4356" max="4356" width="18.57421875" style="140" customWidth="1"/>
    <col min="4357" max="4357" width="17.28125" style="140" customWidth="1"/>
    <col min="4358" max="4358" width="24.140625" style="140" customWidth="1"/>
    <col min="4359" max="4359" width="26.7109375" style="140" customWidth="1"/>
    <col min="4360" max="4360" width="10.140625" style="140" bestFit="1" customWidth="1"/>
    <col min="4361" max="4361" width="9.140625" style="140" customWidth="1"/>
    <col min="4362" max="4362" width="13.00390625" style="140" customWidth="1"/>
    <col min="4363" max="4363" width="19.00390625" style="140" customWidth="1"/>
    <col min="4364" max="4365" width="9.140625" style="140" customWidth="1"/>
    <col min="4366" max="4366" width="12.7109375" style="140" bestFit="1" customWidth="1"/>
    <col min="4367" max="4608" width="9.140625" style="140" customWidth="1"/>
    <col min="4609" max="4609" width="48.28125" style="140" customWidth="1"/>
    <col min="4610" max="4611" width="9.140625" style="140" hidden="1" customWidth="1"/>
    <col min="4612" max="4612" width="18.57421875" style="140" customWidth="1"/>
    <col min="4613" max="4613" width="17.28125" style="140" customWidth="1"/>
    <col min="4614" max="4614" width="24.140625" style="140" customWidth="1"/>
    <col min="4615" max="4615" width="26.7109375" style="140" customWidth="1"/>
    <col min="4616" max="4616" width="10.140625" style="140" bestFit="1" customWidth="1"/>
    <col min="4617" max="4617" width="9.140625" style="140" customWidth="1"/>
    <col min="4618" max="4618" width="13.00390625" style="140" customWidth="1"/>
    <col min="4619" max="4619" width="19.00390625" style="140" customWidth="1"/>
    <col min="4620" max="4621" width="9.140625" style="140" customWidth="1"/>
    <col min="4622" max="4622" width="12.7109375" style="140" bestFit="1" customWidth="1"/>
    <col min="4623" max="4864" width="9.140625" style="140" customWidth="1"/>
    <col min="4865" max="4865" width="48.28125" style="140" customWidth="1"/>
    <col min="4866" max="4867" width="9.140625" style="140" hidden="1" customWidth="1"/>
    <col min="4868" max="4868" width="18.57421875" style="140" customWidth="1"/>
    <col min="4869" max="4869" width="17.28125" style="140" customWidth="1"/>
    <col min="4870" max="4870" width="24.140625" style="140" customWidth="1"/>
    <col min="4871" max="4871" width="26.7109375" style="140" customWidth="1"/>
    <col min="4872" max="4872" width="10.140625" style="140" bestFit="1" customWidth="1"/>
    <col min="4873" max="4873" width="9.140625" style="140" customWidth="1"/>
    <col min="4874" max="4874" width="13.00390625" style="140" customWidth="1"/>
    <col min="4875" max="4875" width="19.00390625" style="140" customWidth="1"/>
    <col min="4876" max="4877" width="9.140625" style="140" customWidth="1"/>
    <col min="4878" max="4878" width="12.7109375" style="140" bestFit="1" customWidth="1"/>
    <col min="4879" max="5120" width="9.140625" style="140" customWidth="1"/>
    <col min="5121" max="5121" width="48.28125" style="140" customWidth="1"/>
    <col min="5122" max="5123" width="9.140625" style="140" hidden="1" customWidth="1"/>
    <col min="5124" max="5124" width="18.57421875" style="140" customWidth="1"/>
    <col min="5125" max="5125" width="17.28125" style="140" customWidth="1"/>
    <col min="5126" max="5126" width="24.140625" style="140" customWidth="1"/>
    <col min="5127" max="5127" width="26.7109375" style="140" customWidth="1"/>
    <col min="5128" max="5128" width="10.140625" style="140" bestFit="1" customWidth="1"/>
    <col min="5129" max="5129" width="9.140625" style="140" customWidth="1"/>
    <col min="5130" max="5130" width="13.00390625" style="140" customWidth="1"/>
    <col min="5131" max="5131" width="19.00390625" style="140" customWidth="1"/>
    <col min="5132" max="5133" width="9.140625" style="140" customWidth="1"/>
    <col min="5134" max="5134" width="12.7109375" style="140" bestFit="1" customWidth="1"/>
    <col min="5135" max="5376" width="9.140625" style="140" customWidth="1"/>
    <col min="5377" max="5377" width="48.28125" style="140" customWidth="1"/>
    <col min="5378" max="5379" width="9.140625" style="140" hidden="1" customWidth="1"/>
    <col min="5380" max="5380" width="18.57421875" style="140" customWidth="1"/>
    <col min="5381" max="5381" width="17.28125" style="140" customWidth="1"/>
    <col min="5382" max="5382" width="24.140625" style="140" customWidth="1"/>
    <col min="5383" max="5383" width="26.7109375" style="140" customWidth="1"/>
    <col min="5384" max="5384" width="10.140625" style="140" bestFit="1" customWidth="1"/>
    <col min="5385" max="5385" width="9.140625" style="140" customWidth="1"/>
    <col min="5386" max="5386" width="13.00390625" style="140" customWidth="1"/>
    <col min="5387" max="5387" width="19.00390625" style="140" customWidth="1"/>
    <col min="5388" max="5389" width="9.140625" style="140" customWidth="1"/>
    <col min="5390" max="5390" width="12.7109375" style="140" bestFit="1" customWidth="1"/>
    <col min="5391" max="5632" width="9.140625" style="140" customWidth="1"/>
    <col min="5633" max="5633" width="48.28125" style="140" customWidth="1"/>
    <col min="5634" max="5635" width="9.140625" style="140" hidden="1" customWidth="1"/>
    <col min="5636" max="5636" width="18.57421875" style="140" customWidth="1"/>
    <col min="5637" max="5637" width="17.28125" style="140" customWidth="1"/>
    <col min="5638" max="5638" width="24.140625" style="140" customWidth="1"/>
    <col min="5639" max="5639" width="26.7109375" style="140" customWidth="1"/>
    <col min="5640" max="5640" width="10.140625" style="140" bestFit="1" customWidth="1"/>
    <col min="5641" max="5641" width="9.140625" style="140" customWidth="1"/>
    <col min="5642" max="5642" width="13.00390625" style="140" customWidth="1"/>
    <col min="5643" max="5643" width="19.00390625" style="140" customWidth="1"/>
    <col min="5644" max="5645" width="9.140625" style="140" customWidth="1"/>
    <col min="5646" max="5646" width="12.7109375" style="140" bestFit="1" customWidth="1"/>
    <col min="5647" max="5888" width="9.140625" style="140" customWidth="1"/>
    <col min="5889" max="5889" width="48.28125" style="140" customWidth="1"/>
    <col min="5890" max="5891" width="9.140625" style="140" hidden="1" customWidth="1"/>
    <col min="5892" max="5892" width="18.57421875" style="140" customWidth="1"/>
    <col min="5893" max="5893" width="17.28125" style="140" customWidth="1"/>
    <col min="5894" max="5894" width="24.140625" style="140" customWidth="1"/>
    <col min="5895" max="5895" width="26.7109375" style="140" customWidth="1"/>
    <col min="5896" max="5896" width="10.140625" style="140" bestFit="1" customWidth="1"/>
    <col min="5897" max="5897" width="9.140625" style="140" customWidth="1"/>
    <col min="5898" max="5898" width="13.00390625" style="140" customWidth="1"/>
    <col min="5899" max="5899" width="19.00390625" style="140" customWidth="1"/>
    <col min="5900" max="5901" width="9.140625" style="140" customWidth="1"/>
    <col min="5902" max="5902" width="12.7109375" style="140" bestFit="1" customWidth="1"/>
    <col min="5903" max="6144" width="9.140625" style="140" customWidth="1"/>
    <col min="6145" max="6145" width="48.28125" style="140" customWidth="1"/>
    <col min="6146" max="6147" width="9.140625" style="140" hidden="1" customWidth="1"/>
    <col min="6148" max="6148" width="18.57421875" style="140" customWidth="1"/>
    <col min="6149" max="6149" width="17.28125" style="140" customWidth="1"/>
    <col min="6150" max="6150" width="24.140625" style="140" customWidth="1"/>
    <col min="6151" max="6151" width="26.7109375" style="140" customWidth="1"/>
    <col min="6152" max="6152" width="10.140625" style="140" bestFit="1" customWidth="1"/>
    <col min="6153" max="6153" width="9.140625" style="140" customWidth="1"/>
    <col min="6154" max="6154" width="13.00390625" style="140" customWidth="1"/>
    <col min="6155" max="6155" width="19.00390625" style="140" customWidth="1"/>
    <col min="6156" max="6157" width="9.140625" style="140" customWidth="1"/>
    <col min="6158" max="6158" width="12.7109375" style="140" bestFit="1" customWidth="1"/>
    <col min="6159" max="6400" width="9.140625" style="140" customWidth="1"/>
    <col min="6401" max="6401" width="48.28125" style="140" customWidth="1"/>
    <col min="6402" max="6403" width="9.140625" style="140" hidden="1" customWidth="1"/>
    <col min="6404" max="6404" width="18.57421875" style="140" customWidth="1"/>
    <col min="6405" max="6405" width="17.28125" style="140" customWidth="1"/>
    <col min="6406" max="6406" width="24.140625" style="140" customWidth="1"/>
    <col min="6407" max="6407" width="26.7109375" style="140" customWidth="1"/>
    <col min="6408" max="6408" width="10.140625" style="140" bestFit="1" customWidth="1"/>
    <col min="6409" max="6409" width="9.140625" style="140" customWidth="1"/>
    <col min="6410" max="6410" width="13.00390625" style="140" customWidth="1"/>
    <col min="6411" max="6411" width="19.00390625" style="140" customWidth="1"/>
    <col min="6412" max="6413" width="9.140625" style="140" customWidth="1"/>
    <col min="6414" max="6414" width="12.7109375" style="140" bestFit="1" customWidth="1"/>
    <col min="6415" max="6656" width="9.140625" style="140" customWidth="1"/>
    <col min="6657" max="6657" width="48.28125" style="140" customWidth="1"/>
    <col min="6658" max="6659" width="9.140625" style="140" hidden="1" customWidth="1"/>
    <col min="6660" max="6660" width="18.57421875" style="140" customWidth="1"/>
    <col min="6661" max="6661" width="17.28125" style="140" customWidth="1"/>
    <col min="6662" max="6662" width="24.140625" style="140" customWidth="1"/>
    <col min="6663" max="6663" width="26.7109375" style="140" customWidth="1"/>
    <col min="6664" max="6664" width="10.140625" style="140" bestFit="1" customWidth="1"/>
    <col min="6665" max="6665" width="9.140625" style="140" customWidth="1"/>
    <col min="6666" max="6666" width="13.00390625" style="140" customWidth="1"/>
    <col min="6667" max="6667" width="19.00390625" style="140" customWidth="1"/>
    <col min="6668" max="6669" width="9.140625" style="140" customWidth="1"/>
    <col min="6670" max="6670" width="12.7109375" style="140" bestFit="1" customWidth="1"/>
    <col min="6671" max="6912" width="9.140625" style="140" customWidth="1"/>
    <col min="6913" max="6913" width="48.28125" style="140" customWidth="1"/>
    <col min="6914" max="6915" width="9.140625" style="140" hidden="1" customWidth="1"/>
    <col min="6916" max="6916" width="18.57421875" style="140" customWidth="1"/>
    <col min="6917" max="6917" width="17.28125" style="140" customWidth="1"/>
    <col min="6918" max="6918" width="24.140625" style="140" customWidth="1"/>
    <col min="6919" max="6919" width="26.7109375" style="140" customWidth="1"/>
    <col min="6920" max="6920" width="10.140625" style="140" bestFit="1" customWidth="1"/>
    <col min="6921" max="6921" width="9.140625" style="140" customWidth="1"/>
    <col min="6922" max="6922" width="13.00390625" style="140" customWidth="1"/>
    <col min="6923" max="6923" width="19.00390625" style="140" customWidth="1"/>
    <col min="6924" max="6925" width="9.140625" style="140" customWidth="1"/>
    <col min="6926" max="6926" width="12.7109375" style="140" bestFit="1" customWidth="1"/>
    <col min="6927" max="7168" width="9.140625" style="140" customWidth="1"/>
    <col min="7169" max="7169" width="48.28125" style="140" customWidth="1"/>
    <col min="7170" max="7171" width="9.140625" style="140" hidden="1" customWidth="1"/>
    <col min="7172" max="7172" width="18.57421875" style="140" customWidth="1"/>
    <col min="7173" max="7173" width="17.28125" style="140" customWidth="1"/>
    <col min="7174" max="7174" width="24.140625" style="140" customWidth="1"/>
    <col min="7175" max="7175" width="26.7109375" style="140" customWidth="1"/>
    <col min="7176" max="7176" width="10.140625" style="140" bestFit="1" customWidth="1"/>
    <col min="7177" max="7177" width="9.140625" style="140" customWidth="1"/>
    <col min="7178" max="7178" width="13.00390625" style="140" customWidth="1"/>
    <col min="7179" max="7179" width="19.00390625" style="140" customWidth="1"/>
    <col min="7180" max="7181" width="9.140625" style="140" customWidth="1"/>
    <col min="7182" max="7182" width="12.7109375" style="140" bestFit="1" customWidth="1"/>
    <col min="7183" max="7424" width="9.140625" style="140" customWidth="1"/>
    <col min="7425" max="7425" width="48.28125" style="140" customWidth="1"/>
    <col min="7426" max="7427" width="9.140625" style="140" hidden="1" customWidth="1"/>
    <col min="7428" max="7428" width="18.57421875" style="140" customWidth="1"/>
    <col min="7429" max="7429" width="17.28125" style="140" customWidth="1"/>
    <col min="7430" max="7430" width="24.140625" style="140" customWidth="1"/>
    <col min="7431" max="7431" width="26.7109375" style="140" customWidth="1"/>
    <col min="7432" max="7432" width="10.140625" style="140" bestFit="1" customWidth="1"/>
    <col min="7433" max="7433" width="9.140625" style="140" customWidth="1"/>
    <col min="7434" max="7434" width="13.00390625" style="140" customWidth="1"/>
    <col min="7435" max="7435" width="19.00390625" style="140" customWidth="1"/>
    <col min="7436" max="7437" width="9.140625" style="140" customWidth="1"/>
    <col min="7438" max="7438" width="12.7109375" style="140" bestFit="1" customWidth="1"/>
    <col min="7439" max="7680" width="9.140625" style="140" customWidth="1"/>
    <col min="7681" max="7681" width="48.28125" style="140" customWidth="1"/>
    <col min="7682" max="7683" width="9.140625" style="140" hidden="1" customWidth="1"/>
    <col min="7684" max="7684" width="18.57421875" style="140" customWidth="1"/>
    <col min="7685" max="7685" width="17.28125" style="140" customWidth="1"/>
    <col min="7686" max="7686" width="24.140625" style="140" customWidth="1"/>
    <col min="7687" max="7687" width="26.7109375" style="140" customWidth="1"/>
    <col min="7688" max="7688" width="10.140625" style="140" bestFit="1" customWidth="1"/>
    <col min="7689" max="7689" width="9.140625" style="140" customWidth="1"/>
    <col min="7690" max="7690" width="13.00390625" style="140" customWidth="1"/>
    <col min="7691" max="7691" width="19.00390625" style="140" customWidth="1"/>
    <col min="7692" max="7693" width="9.140625" style="140" customWidth="1"/>
    <col min="7694" max="7694" width="12.7109375" style="140" bestFit="1" customWidth="1"/>
    <col min="7695" max="7936" width="9.140625" style="140" customWidth="1"/>
    <col min="7937" max="7937" width="48.28125" style="140" customWidth="1"/>
    <col min="7938" max="7939" width="9.140625" style="140" hidden="1" customWidth="1"/>
    <col min="7940" max="7940" width="18.57421875" style="140" customWidth="1"/>
    <col min="7941" max="7941" width="17.28125" style="140" customWidth="1"/>
    <col min="7942" max="7942" width="24.140625" style="140" customWidth="1"/>
    <col min="7943" max="7943" width="26.7109375" style="140" customWidth="1"/>
    <col min="7944" max="7944" width="10.140625" style="140" bestFit="1" customWidth="1"/>
    <col min="7945" max="7945" width="9.140625" style="140" customWidth="1"/>
    <col min="7946" max="7946" width="13.00390625" style="140" customWidth="1"/>
    <col min="7947" max="7947" width="19.00390625" style="140" customWidth="1"/>
    <col min="7948" max="7949" width="9.140625" style="140" customWidth="1"/>
    <col min="7950" max="7950" width="12.7109375" style="140" bestFit="1" customWidth="1"/>
    <col min="7951" max="8192" width="9.140625" style="140" customWidth="1"/>
    <col min="8193" max="8193" width="48.28125" style="140" customWidth="1"/>
    <col min="8194" max="8195" width="9.140625" style="140" hidden="1" customWidth="1"/>
    <col min="8196" max="8196" width="18.57421875" style="140" customWidth="1"/>
    <col min="8197" max="8197" width="17.28125" style="140" customWidth="1"/>
    <col min="8198" max="8198" width="24.140625" style="140" customWidth="1"/>
    <col min="8199" max="8199" width="26.7109375" style="140" customWidth="1"/>
    <col min="8200" max="8200" width="10.140625" style="140" bestFit="1" customWidth="1"/>
    <col min="8201" max="8201" width="9.140625" style="140" customWidth="1"/>
    <col min="8202" max="8202" width="13.00390625" style="140" customWidth="1"/>
    <col min="8203" max="8203" width="19.00390625" style="140" customWidth="1"/>
    <col min="8204" max="8205" width="9.140625" style="140" customWidth="1"/>
    <col min="8206" max="8206" width="12.7109375" style="140" bestFit="1" customWidth="1"/>
    <col min="8207" max="8448" width="9.140625" style="140" customWidth="1"/>
    <col min="8449" max="8449" width="48.28125" style="140" customWidth="1"/>
    <col min="8450" max="8451" width="9.140625" style="140" hidden="1" customWidth="1"/>
    <col min="8452" max="8452" width="18.57421875" style="140" customWidth="1"/>
    <col min="8453" max="8453" width="17.28125" style="140" customWidth="1"/>
    <col min="8454" max="8454" width="24.140625" style="140" customWidth="1"/>
    <col min="8455" max="8455" width="26.7109375" style="140" customWidth="1"/>
    <col min="8456" max="8456" width="10.140625" style="140" bestFit="1" customWidth="1"/>
    <col min="8457" max="8457" width="9.140625" style="140" customWidth="1"/>
    <col min="8458" max="8458" width="13.00390625" style="140" customWidth="1"/>
    <col min="8459" max="8459" width="19.00390625" style="140" customWidth="1"/>
    <col min="8460" max="8461" width="9.140625" style="140" customWidth="1"/>
    <col min="8462" max="8462" width="12.7109375" style="140" bestFit="1" customWidth="1"/>
    <col min="8463" max="8704" width="9.140625" style="140" customWidth="1"/>
    <col min="8705" max="8705" width="48.28125" style="140" customWidth="1"/>
    <col min="8706" max="8707" width="9.140625" style="140" hidden="1" customWidth="1"/>
    <col min="8708" max="8708" width="18.57421875" style="140" customWidth="1"/>
    <col min="8709" max="8709" width="17.28125" style="140" customWidth="1"/>
    <col min="8710" max="8710" width="24.140625" style="140" customWidth="1"/>
    <col min="8711" max="8711" width="26.7109375" style="140" customWidth="1"/>
    <col min="8712" max="8712" width="10.140625" style="140" bestFit="1" customWidth="1"/>
    <col min="8713" max="8713" width="9.140625" style="140" customWidth="1"/>
    <col min="8714" max="8714" width="13.00390625" style="140" customWidth="1"/>
    <col min="8715" max="8715" width="19.00390625" style="140" customWidth="1"/>
    <col min="8716" max="8717" width="9.140625" style="140" customWidth="1"/>
    <col min="8718" max="8718" width="12.7109375" style="140" bestFit="1" customWidth="1"/>
    <col min="8719" max="8960" width="9.140625" style="140" customWidth="1"/>
    <col min="8961" max="8961" width="48.28125" style="140" customWidth="1"/>
    <col min="8962" max="8963" width="9.140625" style="140" hidden="1" customWidth="1"/>
    <col min="8964" max="8964" width="18.57421875" style="140" customWidth="1"/>
    <col min="8965" max="8965" width="17.28125" style="140" customWidth="1"/>
    <col min="8966" max="8966" width="24.140625" style="140" customWidth="1"/>
    <col min="8967" max="8967" width="26.7109375" style="140" customWidth="1"/>
    <col min="8968" max="8968" width="10.140625" style="140" bestFit="1" customWidth="1"/>
    <col min="8969" max="8969" width="9.140625" style="140" customWidth="1"/>
    <col min="8970" max="8970" width="13.00390625" style="140" customWidth="1"/>
    <col min="8971" max="8971" width="19.00390625" style="140" customWidth="1"/>
    <col min="8972" max="8973" width="9.140625" style="140" customWidth="1"/>
    <col min="8974" max="8974" width="12.7109375" style="140" bestFit="1" customWidth="1"/>
    <col min="8975" max="9216" width="9.140625" style="140" customWidth="1"/>
    <col min="9217" max="9217" width="48.28125" style="140" customWidth="1"/>
    <col min="9218" max="9219" width="9.140625" style="140" hidden="1" customWidth="1"/>
    <col min="9220" max="9220" width="18.57421875" style="140" customWidth="1"/>
    <col min="9221" max="9221" width="17.28125" style="140" customWidth="1"/>
    <col min="9222" max="9222" width="24.140625" style="140" customWidth="1"/>
    <col min="9223" max="9223" width="26.7109375" style="140" customWidth="1"/>
    <col min="9224" max="9224" width="10.140625" style="140" bestFit="1" customWidth="1"/>
    <col min="9225" max="9225" width="9.140625" style="140" customWidth="1"/>
    <col min="9226" max="9226" width="13.00390625" style="140" customWidth="1"/>
    <col min="9227" max="9227" width="19.00390625" style="140" customWidth="1"/>
    <col min="9228" max="9229" width="9.140625" style="140" customWidth="1"/>
    <col min="9230" max="9230" width="12.7109375" style="140" bestFit="1" customWidth="1"/>
    <col min="9231" max="9472" width="9.140625" style="140" customWidth="1"/>
    <col min="9473" max="9473" width="48.28125" style="140" customWidth="1"/>
    <col min="9474" max="9475" width="9.140625" style="140" hidden="1" customWidth="1"/>
    <col min="9476" max="9476" width="18.57421875" style="140" customWidth="1"/>
    <col min="9477" max="9477" width="17.28125" style="140" customWidth="1"/>
    <col min="9478" max="9478" width="24.140625" style="140" customWidth="1"/>
    <col min="9479" max="9479" width="26.7109375" style="140" customWidth="1"/>
    <col min="9480" max="9480" width="10.140625" style="140" bestFit="1" customWidth="1"/>
    <col min="9481" max="9481" width="9.140625" style="140" customWidth="1"/>
    <col min="9482" max="9482" width="13.00390625" style="140" customWidth="1"/>
    <col min="9483" max="9483" width="19.00390625" style="140" customWidth="1"/>
    <col min="9484" max="9485" width="9.140625" style="140" customWidth="1"/>
    <col min="9486" max="9486" width="12.7109375" style="140" bestFit="1" customWidth="1"/>
    <col min="9487" max="9728" width="9.140625" style="140" customWidth="1"/>
    <col min="9729" max="9729" width="48.28125" style="140" customWidth="1"/>
    <col min="9730" max="9731" width="9.140625" style="140" hidden="1" customWidth="1"/>
    <col min="9732" max="9732" width="18.57421875" style="140" customWidth="1"/>
    <col min="9733" max="9733" width="17.28125" style="140" customWidth="1"/>
    <col min="9734" max="9734" width="24.140625" style="140" customWidth="1"/>
    <col min="9735" max="9735" width="26.7109375" style="140" customWidth="1"/>
    <col min="9736" max="9736" width="10.140625" style="140" bestFit="1" customWidth="1"/>
    <col min="9737" max="9737" width="9.140625" style="140" customWidth="1"/>
    <col min="9738" max="9738" width="13.00390625" style="140" customWidth="1"/>
    <col min="9739" max="9739" width="19.00390625" style="140" customWidth="1"/>
    <col min="9740" max="9741" width="9.140625" style="140" customWidth="1"/>
    <col min="9742" max="9742" width="12.7109375" style="140" bestFit="1" customWidth="1"/>
    <col min="9743" max="9984" width="9.140625" style="140" customWidth="1"/>
    <col min="9985" max="9985" width="48.28125" style="140" customWidth="1"/>
    <col min="9986" max="9987" width="9.140625" style="140" hidden="1" customWidth="1"/>
    <col min="9988" max="9988" width="18.57421875" style="140" customWidth="1"/>
    <col min="9989" max="9989" width="17.28125" style="140" customWidth="1"/>
    <col min="9990" max="9990" width="24.140625" style="140" customWidth="1"/>
    <col min="9991" max="9991" width="26.7109375" style="140" customWidth="1"/>
    <col min="9992" max="9992" width="10.140625" style="140" bestFit="1" customWidth="1"/>
    <col min="9993" max="9993" width="9.140625" style="140" customWidth="1"/>
    <col min="9994" max="9994" width="13.00390625" style="140" customWidth="1"/>
    <col min="9995" max="9995" width="19.00390625" style="140" customWidth="1"/>
    <col min="9996" max="9997" width="9.140625" style="140" customWidth="1"/>
    <col min="9998" max="9998" width="12.7109375" style="140" bestFit="1" customWidth="1"/>
    <col min="9999" max="10240" width="9.140625" style="140" customWidth="1"/>
    <col min="10241" max="10241" width="48.28125" style="140" customWidth="1"/>
    <col min="10242" max="10243" width="9.140625" style="140" hidden="1" customWidth="1"/>
    <col min="10244" max="10244" width="18.57421875" style="140" customWidth="1"/>
    <col min="10245" max="10245" width="17.28125" style="140" customWidth="1"/>
    <col min="10246" max="10246" width="24.140625" style="140" customWidth="1"/>
    <col min="10247" max="10247" width="26.7109375" style="140" customWidth="1"/>
    <col min="10248" max="10248" width="10.140625" style="140" bestFit="1" customWidth="1"/>
    <col min="10249" max="10249" width="9.140625" style="140" customWidth="1"/>
    <col min="10250" max="10250" width="13.00390625" style="140" customWidth="1"/>
    <col min="10251" max="10251" width="19.00390625" style="140" customWidth="1"/>
    <col min="10252" max="10253" width="9.140625" style="140" customWidth="1"/>
    <col min="10254" max="10254" width="12.7109375" style="140" bestFit="1" customWidth="1"/>
    <col min="10255" max="10496" width="9.140625" style="140" customWidth="1"/>
    <col min="10497" max="10497" width="48.28125" style="140" customWidth="1"/>
    <col min="10498" max="10499" width="9.140625" style="140" hidden="1" customWidth="1"/>
    <col min="10500" max="10500" width="18.57421875" style="140" customWidth="1"/>
    <col min="10501" max="10501" width="17.28125" style="140" customWidth="1"/>
    <col min="10502" max="10502" width="24.140625" style="140" customWidth="1"/>
    <col min="10503" max="10503" width="26.7109375" style="140" customWidth="1"/>
    <col min="10504" max="10504" width="10.140625" style="140" bestFit="1" customWidth="1"/>
    <col min="10505" max="10505" width="9.140625" style="140" customWidth="1"/>
    <col min="10506" max="10506" width="13.00390625" style="140" customWidth="1"/>
    <col min="10507" max="10507" width="19.00390625" style="140" customWidth="1"/>
    <col min="10508" max="10509" width="9.140625" style="140" customWidth="1"/>
    <col min="10510" max="10510" width="12.7109375" style="140" bestFit="1" customWidth="1"/>
    <col min="10511" max="10752" width="9.140625" style="140" customWidth="1"/>
    <col min="10753" max="10753" width="48.28125" style="140" customWidth="1"/>
    <col min="10754" max="10755" width="9.140625" style="140" hidden="1" customWidth="1"/>
    <col min="10756" max="10756" width="18.57421875" style="140" customWidth="1"/>
    <col min="10757" max="10757" width="17.28125" style="140" customWidth="1"/>
    <col min="10758" max="10758" width="24.140625" style="140" customWidth="1"/>
    <col min="10759" max="10759" width="26.7109375" style="140" customWidth="1"/>
    <col min="10760" max="10760" width="10.140625" style="140" bestFit="1" customWidth="1"/>
    <col min="10761" max="10761" width="9.140625" style="140" customWidth="1"/>
    <col min="10762" max="10762" width="13.00390625" style="140" customWidth="1"/>
    <col min="10763" max="10763" width="19.00390625" style="140" customWidth="1"/>
    <col min="10764" max="10765" width="9.140625" style="140" customWidth="1"/>
    <col min="10766" max="10766" width="12.7109375" style="140" bestFit="1" customWidth="1"/>
    <col min="10767" max="11008" width="9.140625" style="140" customWidth="1"/>
    <col min="11009" max="11009" width="48.28125" style="140" customWidth="1"/>
    <col min="11010" max="11011" width="9.140625" style="140" hidden="1" customWidth="1"/>
    <col min="11012" max="11012" width="18.57421875" style="140" customWidth="1"/>
    <col min="11013" max="11013" width="17.28125" style="140" customWidth="1"/>
    <col min="11014" max="11014" width="24.140625" style="140" customWidth="1"/>
    <col min="11015" max="11015" width="26.7109375" style="140" customWidth="1"/>
    <col min="11016" max="11016" width="10.140625" style="140" bestFit="1" customWidth="1"/>
    <col min="11017" max="11017" width="9.140625" style="140" customWidth="1"/>
    <col min="11018" max="11018" width="13.00390625" style="140" customWidth="1"/>
    <col min="11019" max="11019" width="19.00390625" style="140" customWidth="1"/>
    <col min="11020" max="11021" width="9.140625" style="140" customWidth="1"/>
    <col min="11022" max="11022" width="12.7109375" style="140" bestFit="1" customWidth="1"/>
    <col min="11023" max="11264" width="9.140625" style="140" customWidth="1"/>
    <col min="11265" max="11265" width="48.28125" style="140" customWidth="1"/>
    <col min="11266" max="11267" width="9.140625" style="140" hidden="1" customWidth="1"/>
    <col min="11268" max="11268" width="18.57421875" style="140" customWidth="1"/>
    <col min="11269" max="11269" width="17.28125" style="140" customWidth="1"/>
    <col min="11270" max="11270" width="24.140625" style="140" customWidth="1"/>
    <col min="11271" max="11271" width="26.7109375" style="140" customWidth="1"/>
    <col min="11272" max="11272" width="10.140625" style="140" bestFit="1" customWidth="1"/>
    <col min="11273" max="11273" width="9.140625" style="140" customWidth="1"/>
    <col min="11274" max="11274" width="13.00390625" style="140" customWidth="1"/>
    <col min="11275" max="11275" width="19.00390625" style="140" customWidth="1"/>
    <col min="11276" max="11277" width="9.140625" style="140" customWidth="1"/>
    <col min="11278" max="11278" width="12.7109375" style="140" bestFit="1" customWidth="1"/>
    <col min="11279" max="11520" width="9.140625" style="140" customWidth="1"/>
    <col min="11521" max="11521" width="48.28125" style="140" customWidth="1"/>
    <col min="11522" max="11523" width="9.140625" style="140" hidden="1" customWidth="1"/>
    <col min="11524" max="11524" width="18.57421875" style="140" customWidth="1"/>
    <col min="11525" max="11525" width="17.28125" style="140" customWidth="1"/>
    <col min="11526" max="11526" width="24.140625" style="140" customWidth="1"/>
    <col min="11527" max="11527" width="26.7109375" style="140" customWidth="1"/>
    <col min="11528" max="11528" width="10.140625" style="140" bestFit="1" customWidth="1"/>
    <col min="11529" max="11529" width="9.140625" style="140" customWidth="1"/>
    <col min="11530" max="11530" width="13.00390625" style="140" customWidth="1"/>
    <col min="11531" max="11531" width="19.00390625" style="140" customWidth="1"/>
    <col min="11532" max="11533" width="9.140625" style="140" customWidth="1"/>
    <col min="11534" max="11534" width="12.7109375" style="140" bestFit="1" customWidth="1"/>
    <col min="11535" max="11776" width="9.140625" style="140" customWidth="1"/>
    <col min="11777" max="11777" width="48.28125" style="140" customWidth="1"/>
    <col min="11778" max="11779" width="9.140625" style="140" hidden="1" customWidth="1"/>
    <col min="11780" max="11780" width="18.57421875" style="140" customWidth="1"/>
    <col min="11781" max="11781" width="17.28125" style="140" customWidth="1"/>
    <col min="11782" max="11782" width="24.140625" style="140" customWidth="1"/>
    <col min="11783" max="11783" width="26.7109375" style="140" customWidth="1"/>
    <col min="11784" max="11784" width="10.140625" style="140" bestFit="1" customWidth="1"/>
    <col min="11785" max="11785" width="9.140625" style="140" customWidth="1"/>
    <col min="11786" max="11786" width="13.00390625" style="140" customWidth="1"/>
    <col min="11787" max="11787" width="19.00390625" style="140" customWidth="1"/>
    <col min="11788" max="11789" width="9.140625" style="140" customWidth="1"/>
    <col min="11790" max="11790" width="12.7109375" style="140" bestFit="1" customWidth="1"/>
    <col min="11791" max="12032" width="9.140625" style="140" customWidth="1"/>
    <col min="12033" max="12033" width="48.28125" style="140" customWidth="1"/>
    <col min="12034" max="12035" width="9.140625" style="140" hidden="1" customWidth="1"/>
    <col min="12036" max="12036" width="18.57421875" style="140" customWidth="1"/>
    <col min="12037" max="12037" width="17.28125" style="140" customWidth="1"/>
    <col min="12038" max="12038" width="24.140625" style="140" customWidth="1"/>
    <col min="12039" max="12039" width="26.7109375" style="140" customWidth="1"/>
    <col min="12040" max="12040" width="10.140625" style="140" bestFit="1" customWidth="1"/>
    <col min="12041" max="12041" width="9.140625" style="140" customWidth="1"/>
    <col min="12042" max="12042" width="13.00390625" style="140" customWidth="1"/>
    <col min="12043" max="12043" width="19.00390625" style="140" customWidth="1"/>
    <col min="12044" max="12045" width="9.140625" style="140" customWidth="1"/>
    <col min="12046" max="12046" width="12.7109375" style="140" bestFit="1" customWidth="1"/>
    <col min="12047" max="12288" width="9.140625" style="140" customWidth="1"/>
    <col min="12289" max="12289" width="48.28125" style="140" customWidth="1"/>
    <col min="12290" max="12291" width="9.140625" style="140" hidden="1" customWidth="1"/>
    <col min="12292" max="12292" width="18.57421875" style="140" customWidth="1"/>
    <col min="12293" max="12293" width="17.28125" style="140" customWidth="1"/>
    <col min="12294" max="12294" width="24.140625" style="140" customWidth="1"/>
    <col min="12295" max="12295" width="26.7109375" style="140" customWidth="1"/>
    <col min="12296" max="12296" width="10.140625" style="140" bestFit="1" customWidth="1"/>
    <col min="12297" max="12297" width="9.140625" style="140" customWidth="1"/>
    <col min="12298" max="12298" width="13.00390625" style="140" customWidth="1"/>
    <col min="12299" max="12299" width="19.00390625" style="140" customWidth="1"/>
    <col min="12300" max="12301" width="9.140625" style="140" customWidth="1"/>
    <col min="12302" max="12302" width="12.7109375" style="140" bestFit="1" customWidth="1"/>
    <col min="12303" max="12544" width="9.140625" style="140" customWidth="1"/>
    <col min="12545" max="12545" width="48.28125" style="140" customWidth="1"/>
    <col min="12546" max="12547" width="9.140625" style="140" hidden="1" customWidth="1"/>
    <col min="12548" max="12548" width="18.57421875" style="140" customWidth="1"/>
    <col min="12549" max="12549" width="17.28125" style="140" customWidth="1"/>
    <col min="12550" max="12550" width="24.140625" style="140" customWidth="1"/>
    <col min="12551" max="12551" width="26.7109375" style="140" customWidth="1"/>
    <col min="12552" max="12552" width="10.140625" style="140" bestFit="1" customWidth="1"/>
    <col min="12553" max="12553" width="9.140625" style="140" customWidth="1"/>
    <col min="12554" max="12554" width="13.00390625" style="140" customWidth="1"/>
    <col min="12555" max="12555" width="19.00390625" style="140" customWidth="1"/>
    <col min="12556" max="12557" width="9.140625" style="140" customWidth="1"/>
    <col min="12558" max="12558" width="12.7109375" style="140" bestFit="1" customWidth="1"/>
    <col min="12559" max="12800" width="9.140625" style="140" customWidth="1"/>
    <col min="12801" max="12801" width="48.28125" style="140" customWidth="1"/>
    <col min="12802" max="12803" width="9.140625" style="140" hidden="1" customWidth="1"/>
    <col min="12804" max="12804" width="18.57421875" style="140" customWidth="1"/>
    <col min="12805" max="12805" width="17.28125" style="140" customWidth="1"/>
    <col min="12806" max="12806" width="24.140625" style="140" customWidth="1"/>
    <col min="12807" max="12807" width="26.7109375" style="140" customWidth="1"/>
    <col min="12808" max="12808" width="10.140625" style="140" bestFit="1" customWidth="1"/>
    <col min="12809" max="12809" width="9.140625" style="140" customWidth="1"/>
    <col min="12810" max="12810" width="13.00390625" style="140" customWidth="1"/>
    <col min="12811" max="12811" width="19.00390625" style="140" customWidth="1"/>
    <col min="12812" max="12813" width="9.140625" style="140" customWidth="1"/>
    <col min="12814" max="12814" width="12.7109375" style="140" bestFit="1" customWidth="1"/>
    <col min="12815" max="13056" width="9.140625" style="140" customWidth="1"/>
    <col min="13057" max="13057" width="48.28125" style="140" customWidth="1"/>
    <col min="13058" max="13059" width="9.140625" style="140" hidden="1" customWidth="1"/>
    <col min="13060" max="13060" width="18.57421875" style="140" customWidth="1"/>
    <col min="13061" max="13061" width="17.28125" style="140" customWidth="1"/>
    <col min="13062" max="13062" width="24.140625" style="140" customWidth="1"/>
    <col min="13063" max="13063" width="26.7109375" style="140" customWidth="1"/>
    <col min="13064" max="13064" width="10.140625" style="140" bestFit="1" customWidth="1"/>
    <col min="13065" max="13065" width="9.140625" style="140" customWidth="1"/>
    <col min="13066" max="13066" width="13.00390625" style="140" customWidth="1"/>
    <col min="13067" max="13067" width="19.00390625" style="140" customWidth="1"/>
    <col min="13068" max="13069" width="9.140625" style="140" customWidth="1"/>
    <col min="13070" max="13070" width="12.7109375" style="140" bestFit="1" customWidth="1"/>
    <col min="13071" max="13312" width="9.140625" style="140" customWidth="1"/>
    <col min="13313" max="13313" width="48.28125" style="140" customWidth="1"/>
    <col min="13314" max="13315" width="9.140625" style="140" hidden="1" customWidth="1"/>
    <col min="13316" max="13316" width="18.57421875" style="140" customWidth="1"/>
    <col min="13317" max="13317" width="17.28125" style="140" customWidth="1"/>
    <col min="13318" max="13318" width="24.140625" style="140" customWidth="1"/>
    <col min="13319" max="13319" width="26.7109375" style="140" customWidth="1"/>
    <col min="13320" max="13320" width="10.140625" style="140" bestFit="1" customWidth="1"/>
    <col min="13321" max="13321" width="9.140625" style="140" customWidth="1"/>
    <col min="13322" max="13322" width="13.00390625" style="140" customWidth="1"/>
    <col min="13323" max="13323" width="19.00390625" style="140" customWidth="1"/>
    <col min="13324" max="13325" width="9.140625" style="140" customWidth="1"/>
    <col min="13326" max="13326" width="12.7109375" style="140" bestFit="1" customWidth="1"/>
    <col min="13327" max="13568" width="9.140625" style="140" customWidth="1"/>
    <col min="13569" max="13569" width="48.28125" style="140" customWidth="1"/>
    <col min="13570" max="13571" width="9.140625" style="140" hidden="1" customWidth="1"/>
    <col min="13572" max="13572" width="18.57421875" style="140" customWidth="1"/>
    <col min="13573" max="13573" width="17.28125" style="140" customWidth="1"/>
    <col min="13574" max="13574" width="24.140625" style="140" customWidth="1"/>
    <col min="13575" max="13575" width="26.7109375" style="140" customWidth="1"/>
    <col min="13576" max="13576" width="10.140625" style="140" bestFit="1" customWidth="1"/>
    <col min="13577" max="13577" width="9.140625" style="140" customWidth="1"/>
    <col min="13578" max="13578" width="13.00390625" style="140" customWidth="1"/>
    <col min="13579" max="13579" width="19.00390625" style="140" customWidth="1"/>
    <col min="13580" max="13581" width="9.140625" style="140" customWidth="1"/>
    <col min="13582" max="13582" width="12.7109375" style="140" bestFit="1" customWidth="1"/>
    <col min="13583" max="13824" width="9.140625" style="140" customWidth="1"/>
    <col min="13825" max="13825" width="48.28125" style="140" customWidth="1"/>
    <col min="13826" max="13827" width="9.140625" style="140" hidden="1" customWidth="1"/>
    <col min="13828" max="13828" width="18.57421875" style="140" customWidth="1"/>
    <col min="13829" max="13829" width="17.28125" style="140" customWidth="1"/>
    <col min="13830" max="13830" width="24.140625" style="140" customWidth="1"/>
    <col min="13831" max="13831" width="26.7109375" style="140" customWidth="1"/>
    <col min="13832" max="13832" width="10.140625" style="140" bestFit="1" customWidth="1"/>
    <col min="13833" max="13833" width="9.140625" style="140" customWidth="1"/>
    <col min="13834" max="13834" width="13.00390625" style="140" customWidth="1"/>
    <col min="13835" max="13835" width="19.00390625" style="140" customWidth="1"/>
    <col min="13836" max="13837" width="9.140625" style="140" customWidth="1"/>
    <col min="13838" max="13838" width="12.7109375" style="140" bestFit="1" customWidth="1"/>
    <col min="13839" max="14080" width="9.140625" style="140" customWidth="1"/>
    <col min="14081" max="14081" width="48.28125" style="140" customWidth="1"/>
    <col min="14082" max="14083" width="9.140625" style="140" hidden="1" customWidth="1"/>
    <col min="14084" max="14084" width="18.57421875" style="140" customWidth="1"/>
    <col min="14085" max="14085" width="17.28125" style="140" customWidth="1"/>
    <col min="14086" max="14086" width="24.140625" style="140" customWidth="1"/>
    <col min="14087" max="14087" width="26.7109375" style="140" customWidth="1"/>
    <col min="14088" max="14088" width="10.140625" style="140" bestFit="1" customWidth="1"/>
    <col min="14089" max="14089" width="9.140625" style="140" customWidth="1"/>
    <col min="14090" max="14090" width="13.00390625" style="140" customWidth="1"/>
    <col min="14091" max="14091" width="19.00390625" style="140" customWidth="1"/>
    <col min="14092" max="14093" width="9.140625" style="140" customWidth="1"/>
    <col min="14094" max="14094" width="12.7109375" style="140" bestFit="1" customWidth="1"/>
    <col min="14095" max="14336" width="9.140625" style="140" customWidth="1"/>
    <col min="14337" max="14337" width="48.28125" style="140" customWidth="1"/>
    <col min="14338" max="14339" width="9.140625" style="140" hidden="1" customWidth="1"/>
    <col min="14340" max="14340" width="18.57421875" style="140" customWidth="1"/>
    <col min="14341" max="14341" width="17.28125" style="140" customWidth="1"/>
    <col min="14342" max="14342" width="24.140625" style="140" customWidth="1"/>
    <col min="14343" max="14343" width="26.7109375" style="140" customWidth="1"/>
    <col min="14344" max="14344" width="10.140625" style="140" bestFit="1" customWidth="1"/>
    <col min="14345" max="14345" width="9.140625" style="140" customWidth="1"/>
    <col min="14346" max="14346" width="13.00390625" style="140" customWidth="1"/>
    <col min="14347" max="14347" width="19.00390625" style="140" customWidth="1"/>
    <col min="14348" max="14349" width="9.140625" style="140" customWidth="1"/>
    <col min="14350" max="14350" width="12.7109375" style="140" bestFit="1" customWidth="1"/>
    <col min="14351" max="14592" width="9.140625" style="140" customWidth="1"/>
    <col min="14593" max="14593" width="48.28125" style="140" customWidth="1"/>
    <col min="14594" max="14595" width="9.140625" style="140" hidden="1" customWidth="1"/>
    <col min="14596" max="14596" width="18.57421875" style="140" customWidth="1"/>
    <col min="14597" max="14597" width="17.28125" style="140" customWidth="1"/>
    <col min="14598" max="14598" width="24.140625" style="140" customWidth="1"/>
    <col min="14599" max="14599" width="26.7109375" style="140" customWidth="1"/>
    <col min="14600" max="14600" width="10.140625" style="140" bestFit="1" customWidth="1"/>
    <col min="14601" max="14601" width="9.140625" style="140" customWidth="1"/>
    <col min="14602" max="14602" width="13.00390625" style="140" customWidth="1"/>
    <col min="14603" max="14603" width="19.00390625" style="140" customWidth="1"/>
    <col min="14604" max="14605" width="9.140625" style="140" customWidth="1"/>
    <col min="14606" max="14606" width="12.7109375" style="140" bestFit="1" customWidth="1"/>
    <col min="14607" max="14848" width="9.140625" style="140" customWidth="1"/>
    <col min="14849" max="14849" width="48.28125" style="140" customWidth="1"/>
    <col min="14850" max="14851" width="9.140625" style="140" hidden="1" customWidth="1"/>
    <col min="14852" max="14852" width="18.57421875" style="140" customWidth="1"/>
    <col min="14853" max="14853" width="17.28125" style="140" customWidth="1"/>
    <col min="14854" max="14854" width="24.140625" style="140" customWidth="1"/>
    <col min="14855" max="14855" width="26.7109375" style="140" customWidth="1"/>
    <col min="14856" max="14856" width="10.140625" style="140" bestFit="1" customWidth="1"/>
    <col min="14857" max="14857" width="9.140625" style="140" customWidth="1"/>
    <col min="14858" max="14858" width="13.00390625" style="140" customWidth="1"/>
    <col min="14859" max="14859" width="19.00390625" style="140" customWidth="1"/>
    <col min="14860" max="14861" width="9.140625" style="140" customWidth="1"/>
    <col min="14862" max="14862" width="12.7109375" style="140" bestFit="1" customWidth="1"/>
    <col min="14863" max="15104" width="9.140625" style="140" customWidth="1"/>
    <col min="15105" max="15105" width="48.28125" style="140" customWidth="1"/>
    <col min="15106" max="15107" width="9.140625" style="140" hidden="1" customWidth="1"/>
    <col min="15108" max="15108" width="18.57421875" style="140" customWidth="1"/>
    <col min="15109" max="15109" width="17.28125" style="140" customWidth="1"/>
    <col min="15110" max="15110" width="24.140625" style="140" customWidth="1"/>
    <col min="15111" max="15111" width="26.7109375" style="140" customWidth="1"/>
    <col min="15112" max="15112" width="10.140625" style="140" bestFit="1" customWidth="1"/>
    <col min="15113" max="15113" width="9.140625" style="140" customWidth="1"/>
    <col min="15114" max="15114" width="13.00390625" style="140" customWidth="1"/>
    <col min="15115" max="15115" width="19.00390625" style="140" customWidth="1"/>
    <col min="15116" max="15117" width="9.140625" style="140" customWidth="1"/>
    <col min="15118" max="15118" width="12.7109375" style="140" bestFit="1" customWidth="1"/>
    <col min="15119" max="15360" width="9.140625" style="140" customWidth="1"/>
    <col min="15361" max="15361" width="48.28125" style="140" customWidth="1"/>
    <col min="15362" max="15363" width="9.140625" style="140" hidden="1" customWidth="1"/>
    <col min="15364" max="15364" width="18.57421875" style="140" customWidth="1"/>
    <col min="15365" max="15365" width="17.28125" style="140" customWidth="1"/>
    <col min="15366" max="15366" width="24.140625" style="140" customWidth="1"/>
    <col min="15367" max="15367" width="26.7109375" style="140" customWidth="1"/>
    <col min="15368" max="15368" width="10.140625" style="140" bestFit="1" customWidth="1"/>
    <col min="15369" max="15369" width="9.140625" style="140" customWidth="1"/>
    <col min="15370" max="15370" width="13.00390625" style="140" customWidth="1"/>
    <col min="15371" max="15371" width="19.00390625" style="140" customWidth="1"/>
    <col min="15372" max="15373" width="9.140625" style="140" customWidth="1"/>
    <col min="15374" max="15374" width="12.7109375" style="140" bestFit="1" customWidth="1"/>
    <col min="15375" max="15616" width="9.140625" style="140" customWidth="1"/>
    <col min="15617" max="15617" width="48.28125" style="140" customWidth="1"/>
    <col min="15618" max="15619" width="9.140625" style="140" hidden="1" customWidth="1"/>
    <col min="15620" max="15620" width="18.57421875" style="140" customWidth="1"/>
    <col min="15621" max="15621" width="17.28125" style="140" customWidth="1"/>
    <col min="15622" max="15622" width="24.140625" style="140" customWidth="1"/>
    <col min="15623" max="15623" width="26.7109375" style="140" customWidth="1"/>
    <col min="15624" max="15624" width="10.140625" style="140" bestFit="1" customWidth="1"/>
    <col min="15625" max="15625" width="9.140625" style="140" customWidth="1"/>
    <col min="15626" max="15626" width="13.00390625" style="140" customWidth="1"/>
    <col min="15627" max="15627" width="19.00390625" style="140" customWidth="1"/>
    <col min="15628" max="15629" width="9.140625" style="140" customWidth="1"/>
    <col min="15630" max="15630" width="12.7109375" style="140" bestFit="1" customWidth="1"/>
    <col min="15631" max="15872" width="9.140625" style="140" customWidth="1"/>
    <col min="15873" max="15873" width="48.28125" style="140" customWidth="1"/>
    <col min="15874" max="15875" width="9.140625" style="140" hidden="1" customWidth="1"/>
    <col min="15876" max="15876" width="18.57421875" style="140" customWidth="1"/>
    <col min="15877" max="15877" width="17.28125" style="140" customWidth="1"/>
    <col min="15878" max="15878" width="24.140625" style="140" customWidth="1"/>
    <col min="15879" max="15879" width="26.7109375" style="140" customWidth="1"/>
    <col min="15880" max="15880" width="10.140625" style="140" bestFit="1" customWidth="1"/>
    <col min="15881" max="15881" width="9.140625" style="140" customWidth="1"/>
    <col min="15882" max="15882" width="13.00390625" style="140" customWidth="1"/>
    <col min="15883" max="15883" width="19.00390625" style="140" customWidth="1"/>
    <col min="15884" max="15885" width="9.140625" style="140" customWidth="1"/>
    <col min="15886" max="15886" width="12.7109375" style="140" bestFit="1" customWidth="1"/>
    <col min="15887" max="16128" width="9.140625" style="140" customWidth="1"/>
    <col min="16129" max="16129" width="48.28125" style="140" customWidth="1"/>
    <col min="16130" max="16131" width="9.140625" style="140" hidden="1" customWidth="1"/>
    <col min="16132" max="16132" width="18.57421875" style="140" customWidth="1"/>
    <col min="16133" max="16133" width="17.28125" style="140" customWidth="1"/>
    <col min="16134" max="16134" width="24.140625" style="140" customWidth="1"/>
    <col min="16135" max="16135" width="26.7109375" style="140" customWidth="1"/>
    <col min="16136" max="16136" width="10.140625" style="140" bestFit="1" customWidth="1"/>
    <col min="16137" max="16137" width="9.140625" style="140" customWidth="1"/>
    <col min="16138" max="16138" width="13.00390625" style="140" customWidth="1"/>
    <col min="16139" max="16139" width="19.00390625" style="140" customWidth="1"/>
    <col min="16140" max="16141" width="9.140625" style="140" customWidth="1"/>
    <col min="16142" max="16142" width="12.7109375" style="140" bestFit="1" customWidth="1"/>
    <col min="16143" max="16384" width="9.140625" style="140" customWidth="1"/>
  </cols>
  <sheetData>
    <row r="1" spans="1:5" ht="15">
      <c r="A1" s="251"/>
      <c r="B1" s="251"/>
      <c r="C1" s="251"/>
      <c r="D1" s="251"/>
      <c r="E1" s="251"/>
    </row>
    <row r="2" spans="1:5" ht="21">
      <c r="A2" s="252" t="s">
        <v>443</v>
      </c>
      <c r="B2" s="252"/>
      <c r="C2" s="252"/>
      <c r="D2" s="252"/>
      <c r="E2" s="252"/>
    </row>
    <row r="3" spans="1:5" ht="15">
      <c r="A3" s="253" t="s">
        <v>444</v>
      </c>
      <c r="B3" s="253"/>
      <c r="C3" s="253"/>
      <c r="D3" s="253"/>
      <c r="E3" s="253"/>
    </row>
    <row r="4" spans="1:8" ht="15">
      <c r="A4" s="254" t="s">
        <v>514</v>
      </c>
      <c r="B4" s="254"/>
      <c r="C4" s="254"/>
      <c r="D4" s="254"/>
      <c r="E4" s="254"/>
      <c r="F4" s="205"/>
      <c r="G4" s="205"/>
      <c r="H4" s="205"/>
    </row>
    <row r="5" spans="1:8" s="141" customFormat="1" ht="15">
      <c r="A5" s="142" t="s">
        <v>445</v>
      </c>
      <c r="B5" s="142"/>
      <c r="C5" s="142"/>
      <c r="D5" s="143">
        <v>2019</v>
      </c>
      <c r="E5" s="144">
        <v>2020</v>
      </c>
      <c r="F5" s="203"/>
      <c r="G5" s="203"/>
      <c r="H5" s="203"/>
    </row>
    <row r="6" spans="1:8" s="141" customFormat="1" ht="16.5" thickBot="1">
      <c r="A6" s="145"/>
      <c r="B6" s="146" t="s">
        <v>446</v>
      </c>
      <c r="C6" s="147"/>
      <c r="D6" s="148" t="s">
        <v>447</v>
      </c>
      <c r="E6" s="204" t="s">
        <v>448</v>
      </c>
      <c r="F6" s="203"/>
      <c r="G6" s="203"/>
      <c r="H6" s="203"/>
    </row>
    <row r="7" ht="12" customHeight="1" thickTop="1">
      <c r="E7" s="138"/>
    </row>
    <row r="8" ht="12" customHeight="1">
      <c r="A8" s="150" t="s">
        <v>449</v>
      </c>
    </row>
    <row r="9" spans="1:5" ht="15">
      <c r="A9" s="149" t="s">
        <v>450</v>
      </c>
      <c r="B9" s="151"/>
      <c r="C9" s="151"/>
      <c r="D9" s="152">
        <v>50</v>
      </c>
      <c r="E9" s="152">
        <v>50</v>
      </c>
    </row>
    <row r="10" spans="1:5" ht="15">
      <c r="A10" s="149" t="s">
        <v>506</v>
      </c>
      <c r="B10" s="151">
        <v>251</v>
      </c>
      <c r="C10" s="151">
        <v>251</v>
      </c>
      <c r="D10" s="152">
        <v>241</v>
      </c>
      <c r="E10" s="152">
        <v>241</v>
      </c>
    </row>
    <row r="11" spans="1:5" ht="15">
      <c r="A11" s="149" t="s">
        <v>451</v>
      </c>
      <c r="B11" s="153"/>
      <c r="C11" s="153"/>
      <c r="D11" s="206">
        <v>1943</v>
      </c>
      <c r="E11" s="206">
        <v>2257</v>
      </c>
    </row>
    <row r="12" spans="2:5" ht="15" hidden="1">
      <c r="B12" s="153"/>
      <c r="C12" s="153"/>
      <c r="D12" s="154"/>
      <c r="E12" s="154"/>
    </row>
    <row r="13" spans="1:5" ht="15">
      <c r="A13" s="149" t="s">
        <v>452</v>
      </c>
      <c r="B13" s="153"/>
      <c r="C13" s="153"/>
      <c r="D13" s="154">
        <v>392</v>
      </c>
      <c r="E13" s="154">
        <v>889</v>
      </c>
    </row>
    <row r="14" spans="1:5" ht="15">
      <c r="A14" s="149" t="s">
        <v>453</v>
      </c>
      <c r="B14" s="153"/>
      <c r="C14" s="153"/>
      <c r="D14" s="154">
        <v>37</v>
      </c>
      <c r="E14" s="154">
        <v>40</v>
      </c>
    </row>
    <row r="15" spans="1:5" ht="15">
      <c r="A15" s="149" t="s">
        <v>515</v>
      </c>
      <c r="B15" s="153"/>
      <c r="C15" s="153"/>
      <c r="D15" s="154"/>
      <c r="E15" s="154">
        <v>110</v>
      </c>
    </row>
    <row r="16" spans="2:5" ht="15">
      <c r="B16" s="155"/>
      <c r="C16" s="153"/>
      <c r="D16" s="154"/>
      <c r="E16" s="154"/>
    </row>
    <row r="17" spans="1:5" s="141" customFormat="1" ht="16.5" thickBot="1">
      <c r="A17" s="156" t="s">
        <v>454</v>
      </c>
      <c r="B17" s="157">
        <f>SUM(B9:B10)</f>
        <v>251</v>
      </c>
      <c r="C17" s="157">
        <f>SUM(C9:C10)</f>
        <v>251</v>
      </c>
      <c r="D17" s="157">
        <f>SUM(D9:D16)</f>
        <v>2663</v>
      </c>
      <c r="E17" s="157">
        <f>SUM(E9:E16)</f>
        <v>3587</v>
      </c>
    </row>
    <row r="18" spans="1:5" s="141" customFormat="1" ht="13.5" customHeight="1">
      <c r="A18" s="158"/>
      <c r="B18" s="159"/>
      <c r="C18" s="159"/>
      <c r="D18" s="159"/>
      <c r="E18" s="160"/>
    </row>
    <row r="19" spans="1:5" s="141" customFormat="1" ht="24" customHeight="1">
      <c r="A19" s="161" t="s">
        <v>455</v>
      </c>
      <c r="B19" s="159"/>
      <c r="C19" s="159"/>
      <c r="D19" s="159"/>
      <c r="E19" s="160"/>
    </row>
    <row r="20" ht="14.25" customHeight="1"/>
    <row r="21" ht="18.75" customHeight="1" hidden="1">
      <c r="A21" s="150" t="s">
        <v>456</v>
      </c>
    </row>
    <row r="22" spans="1:5" ht="19.5" customHeight="1" hidden="1">
      <c r="A22" s="162" t="s">
        <v>457</v>
      </c>
      <c r="B22" s="163"/>
      <c r="C22" s="163"/>
      <c r="D22" s="163"/>
      <c r="E22" s="164"/>
    </row>
    <row r="23" spans="1:5" ht="19.5" customHeight="1" hidden="1">
      <c r="A23" s="158"/>
      <c r="B23" s="159"/>
      <c r="C23" s="159"/>
      <c r="D23" s="159"/>
      <c r="E23" s="160"/>
    </row>
    <row r="24" ht="15" hidden="1">
      <c r="A24" s="150" t="s">
        <v>458</v>
      </c>
    </row>
    <row r="25" spans="1:5" ht="29.25" customHeight="1" hidden="1">
      <c r="A25" s="149" t="s">
        <v>459</v>
      </c>
      <c r="B25" s="152">
        <v>1019</v>
      </c>
      <c r="C25" s="152">
        <v>1019</v>
      </c>
      <c r="D25" s="152"/>
      <c r="E25" s="165"/>
    </row>
    <row r="26" spans="1:5" ht="15" hidden="1">
      <c r="A26" s="149" t="s">
        <v>460</v>
      </c>
      <c r="B26" s="152">
        <v>480</v>
      </c>
      <c r="C26" s="152">
        <v>580</v>
      </c>
      <c r="D26" s="152"/>
      <c r="E26" s="165"/>
    </row>
    <row r="27" spans="1:5" ht="15" hidden="1">
      <c r="A27" s="149" t="s">
        <v>461</v>
      </c>
      <c r="B27" s="152">
        <v>950</v>
      </c>
      <c r="C27" s="152">
        <v>950</v>
      </c>
      <c r="D27" s="152"/>
      <c r="E27" s="165"/>
    </row>
    <row r="28" spans="1:5" ht="15" hidden="1">
      <c r="A28" s="149" t="s">
        <v>462</v>
      </c>
      <c r="B28" s="152">
        <v>399</v>
      </c>
      <c r="C28" s="152">
        <v>399</v>
      </c>
      <c r="D28" s="152"/>
      <c r="E28" s="165"/>
    </row>
    <row r="29" spans="1:5" s="141" customFormat="1" ht="16.5" hidden="1" thickBot="1">
      <c r="A29" s="166" t="s">
        <v>463</v>
      </c>
      <c r="B29" s="167">
        <f>SUM(B25:B28)</f>
        <v>2848</v>
      </c>
      <c r="C29" s="167">
        <f>SUM(C25:C28)</f>
        <v>2948</v>
      </c>
      <c r="D29" s="168"/>
      <c r="E29" s="169"/>
    </row>
    <row r="30" spans="1:5" s="141" customFormat="1" ht="13.5" customHeight="1" hidden="1">
      <c r="A30" s="158"/>
      <c r="B30" s="159"/>
      <c r="C30" s="159"/>
      <c r="D30" s="159"/>
      <c r="E30" s="159"/>
    </row>
    <row r="31" spans="1:5" ht="18.75" customHeight="1">
      <c r="A31" s="150" t="s">
        <v>464</v>
      </c>
      <c r="D31" s="152">
        <v>400</v>
      </c>
      <c r="E31" s="151">
        <v>400</v>
      </c>
    </row>
    <row r="32" spans="2:12" ht="18.75">
      <c r="B32" s="170">
        <v>300</v>
      </c>
      <c r="C32" s="207">
        <v>300</v>
      </c>
      <c r="D32" s="210"/>
      <c r="E32" s="211"/>
      <c r="G32" s="250"/>
      <c r="H32" s="250"/>
      <c r="I32" s="250"/>
      <c r="J32" s="250"/>
      <c r="K32" s="250"/>
      <c r="L32" s="250"/>
    </row>
    <row r="33" spans="1:12" ht="18.75" hidden="1">
      <c r="A33" s="149" t="s">
        <v>465</v>
      </c>
      <c r="B33" s="170">
        <v>400</v>
      </c>
      <c r="C33" s="207">
        <v>400</v>
      </c>
      <c r="D33" s="212"/>
      <c r="E33" s="212"/>
      <c r="G33" s="250"/>
      <c r="H33" s="250"/>
      <c r="I33" s="250"/>
      <c r="J33" s="250"/>
      <c r="K33" s="250"/>
      <c r="L33" s="250"/>
    </row>
    <row r="34" spans="1:12" ht="18.75" hidden="1">
      <c r="A34" s="149" t="s">
        <v>466</v>
      </c>
      <c r="B34" s="170"/>
      <c r="C34" s="207"/>
      <c r="D34" s="212"/>
      <c r="E34" s="212"/>
      <c r="G34" s="172"/>
      <c r="H34" s="172"/>
      <c r="I34" s="172"/>
      <c r="J34" s="172"/>
      <c r="K34" s="172"/>
      <c r="L34" s="172"/>
    </row>
    <row r="35" spans="1:12" ht="18.75" hidden="1">
      <c r="A35" s="149" t="s">
        <v>467</v>
      </c>
      <c r="B35" s="170"/>
      <c r="C35" s="207"/>
      <c r="D35" s="212"/>
      <c r="E35" s="212"/>
      <c r="G35" s="172"/>
      <c r="H35" s="172"/>
      <c r="I35" s="172"/>
      <c r="J35" s="172"/>
      <c r="K35" s="172"/>
      <c r="L35" s="172"/>
    </row>
    <row r="36" spans="1:12" ht="15" hidden="1">
      <c r="A36" s="149" t="s">
        <v>468</v>
      </c>
      <c r="B36" s="152">
        <v>500</v>
      </c>
      <c r="C36" s="207">
        <v>500</v>
      </c>
      <c r="D36" s="212"/>
      <c r="E36" s="212"/>
      <c r="G36" s="173"/>
      <c r="H36" s="173"/>
      <c r="I36" s="173"/>
      <c r="J36" s="174"/>
      <c r="K36" s="174"/>
      <c r="L36" s="141"/>
    </row>
    <row r="37" spans="1:12" ht="15" hidden="1">
      <c r="A37" s="149" t="s">
        <v>469</v>
      </c>
      <c r="B37" s="152">
        <v>2300</v>
      </c>
      <c r="C37" s="207">
        <v>2300</v>
      </c>
      <c r="D37" s="212"/>
      <c r="E37" s="212"/>
      <c r="G37" s="175"/>
      <c r="H37" s="141"/>
      <c r="I37" s="141"/>
      <c r="J37" s="176"/>
      <c r="K37" s="176"/>
      <c r="L37" s="141"/>
    </row>
    <row r="38" spans="1:11" ht="15" hidden="1">
      <c r="A38" s="149" t="s">
        <v>470</v>
      </c>
      <c r="B38" s="152">
        <v>50</v>
      </c>
      <c r="C38" s="207">
        <v>110</v>
      </c>
      <c r="D38" s="212"/>
      <c r="E38" s="212"/>
      <c r="G38" s="173"/>
      <c r="H38" s="141"/>
      <c r="I38" s="141"/>
      <c r="J38" s="141"/>
      <c r="K38" s="141"/>
    </row>
    <row r="39" spans="1:11" ht="15" hidden="1">
      <c r="A39" s="149" t="s">
        <v>471</v>
      </c>
      <c r="B39" s="152"/>
      <c r="C39" s="207"/>
      <c r="D39" s="212"/>
      <c r="E39" s="212"/>
      <c r="G39" s="173"/>
      <c r="H39" s="141"/>
      <c r="I39" s="141"/>
      <c r="J39" s="141"/>
      <c r="K39" s="141"/>
    </row>
    <row r="40" spans="1:10" ht="15" hidden="1">
      <c r="A40" s="149" t="s">
        <v>472</v>
      </c>
      <c r="B40" s="152">
        <v>16500</v>
      </c>
      <c r="C40" s="207">
        <v>16550</v>
      </c>
      <c r="D40" s="212"/>
      <c r="E40" s="212"/>
      <c r="G40" s="177"/>
      <c r="J40" s="178"/>
    </row>
    <row r="41" spans="1:7" ht="15" hidden="1">
      <c r="A41" s="149" t="s">
        <v>473</v>
      </c>
      <c r="D41" s="210"/>
      <c r="E41" s="213"/>
      <c r="G41" s="179"/>
    </row>
    <row r="42" spans="1:11" ht="15" hidden="1">
      <c r="A42" s="149" t="s">
        <v>474</v>
      </c>
      <c r="B42" s="151">
        <v>125</v>
      </c>
      <c r="C42" s="180">
        <v>225</v>
      </c>
      <c r="D42" s="212"/>
      <c r="E42" s="212"/>
      <c r="G42" s="179"/>
      <c r="J42" s="178"/>
      <c r="K42" s="178"/>
    </row>
    <row r="43" spans="1:11" ht="15" hidden="1">
      <c r="A43" s="149" t="s">
        <v>475</v>
      </c>
      <c r="B43" s="151">
        <v>1750</v>
      </c>
      <c r="C43" s="180">
        <v>1750</v>
      </c>
      <c r="D43" s="212"/>
      <c r="E43" s="212"/>
      <c r="G43" s="181"/>
      <c r="J43" s="178"/>
      <c r="K43" s="178"/>
    </row>
    <row r="44" spans="1:11" ht="15" hidden="1">
      <c r="A44" s="149" t="s">
        <v>476</v>
      </c>
      <c r="B44" s="152">
        <v>100</v>
      </c>
      <c r="C44" s="207">
        <v>250</v>
      </c>
      <c r="D44" s="212"/>
      <c r="E44" s="212"/>
      <c r="G44" s="179"/>
      <c r="H44" s="178"/>
      <c r="I44" s="178"/>
      <c r="J44" s="178"/>
      <c r="K44" s="178"/>
    </row>
    <row r="45" spans="1:11" ht="15" hidden="1">
      <c r="A45" s="149" t="s">
        <v>477</v>
      </c>
      <c r="B45" s="152">
        <v>100</v>
      </c>
      <c r="C45" s="207">
        <v>100</v>
      </c>
      <c r="D45" s="212"/>
      <c r="E45" s="212"/>
      <c r="G45" s="179"/>
      <c r="J45" s="178"/>
      <c r="K45" s="178"/>
    </row>
    <row r="46" spans="1:11" ht="15" hidden="1">
      <c r="A46" s="149" t="s">
        <v>478</v>
      </c>
      <c r="B46" s="152">
        <v>160</v>
      </c>
      <c r="C46" s="207">
        <v>160</v>
      </c>
      <c r="D46" s="212"/>
      <c r="E46" s="212"/>
      <c r="G46" s="179"/>
      <c r="J46" s="178"/>
      <c r="K46" s="178"/>
    </row>
    <row r="47" spans="1:11" ht="15" hidden="1">
      <c r="A47" s="149" t="s">
        <v>479</v>
      </c>
      <c r="B47" s="182"/>
      <c r="C47" s="208"/>
      <c r="D47" s="212"/>
      <c r="E47" s="212"/>
      <c r="G47" s="179"/>
      <c r="J47" s="178"/>
      <c r="K47" s="178"/>
    </row>
    <row r="48" spans="1:11" ht="15" hidden="1">
      <c r="A48" s="149" t="s">
        <v>480</v>
      </c>
      <c r="B48" s="182"/>
      <c r="C48" s="208"/>
      <c r="D48" s="212"/>
      <c r="E48" s="212"/>
      <c r="G48" s="179"/>
      <c r="J48" s="178"/>
      <c r="K48" s="178"/>
    </row>
    <row r="49" spans="1:12" ht="15" hidden="1">
      <c r="A49" s="149" t="s">
        <v>481</v>
      </c>
      <c r="B49" s="182"/>
      <c r="C49" s="208"/>
      <c r="D49" s="212"/>
      <c r="E49" s="212"/>
      <c r="G49" s="179"/>
      <c r="J49" s="178"/>
      <c r="K49" s="178"/>
      <c r="L49" s="141"/>
    </row>
    <row r="50" spans="1:12" s="141" customFormat="1" ht="16.5" hidden="1" thickBot="1">
      <c r="A50" s="166" t="s">
        <v>482</v>
      </c>
      <c r="B50" s="168">
        <f>SUM(B32:B46)</f>
        <v>22285</v>
      </c>
      <c r="C50" s="209">
        <f>SUM(C32:C46)</f>
        <v>22645</v>
      </c>
      <c r="D50" s="214"/>
      <c r="E50" s="214"/>
      <c r="G50" s="179"/>
      <c r="H50" s="178"/>
      <c r="I50" s="178"/>
      <c r="J50" s="178"/>
      <c r="K50" s="178"/>
      <c r="L50" s="140"/>
    </row>
    <row r="51" spans="1:11" ht="21" customHeight="1" hidden="1">
      <c r="A51" s="140"/>
      <c r="B51" s="140"/>
      <c r="C51" s="140"/>
      <c r="D51" s="140"/>
      <c r="E51" s="140"/>
      <c r="G51" s="179"/>
      <c r="H51" s="178"/>
      <c r="I51" s="178"/>
      <c r="J51" s="178"/>
      <c r="K51" s="178"/>
    </row>
    <row r="52" spans="1:11" ht="12.75" customHeight="1" hidden="1">
      <c r="A52" s="150" t="s">
        <v>483</v>
      </c>
      <c r="G52" s="179"/>
      <c r="J52" s="178"/>
      <c r="K52" s="178"/>
    </row>
    <row r="53" spans="1:11" ht="15" hidden="1">
      <c r="A53" s="149" t="s">
        <v>484</v>
      </c>
      <c r="B53" s="152">
        <v>100</v>
      </c>
      <c r="C53" s="152">
        <v>100</v>
      </c>
      <c r="D53" s="171"/>
      <c r="E53" s="171"/>
      <c r="G53" s="179"/>
      <c r="J53" s="178"/>
      <c r="K53" s="178"/>
    </row>
    <row r="54" spans="1:11" ht="15" hidden="1">
      <c r="A54" s="149" t="s">
        <v>485</v>
      </c>
      <c r="B54" s="152">
        <v>100</v>
      </c>
      <c r="C54" s="152">
        <v>100</v>
      </c>
      <c r="D54" s="171"/>
      <c r="E54" s="171"/>
      <c r="G54" s="179"/>
      <c r="J54" s="178"/>
      <c r="K54" s="178"/>
    </row>
    <row r="55" spans="1:12" s="141" customFormat="1" ht="15" hidden="1">
      <c r="A55" s="183" t="s">
        <v>486</v>
      </c>
      <c r="B55" s="164">
        <f>SUM(B53:B54)</f>
        <v>200</v>
      </c>
      <c r="C55" s="163">
        <f>SUM(C53:C54)</f>
        <v>200</v>
      </c>
      <c r="D55" s="163"/>
      <c r="E55" s="163"/>
      <c r="G55" s="179"/>
      <c r="H55" s="140"/>
      <c r="I55" s="140"/>
      <c r="J55" s="178"/>
      <c r="K55" s="178"/>
      <c r="L55" s="140"/>
    </row>
    <row r="56" spans="1:11" ht="10.5" customHeight="1" hidden="1" thickBot="1">
      <c r="A56" s="140"/>
      <c r="B56" s="140"/>
      <c r="C56" s="140"/>
      <c r="E56" s="178"/>
      <c r="G56" s="179"/>
      <c r="J56" s="184"/>
      <c r="K56" s="184"/>
    </row>
    <row r="57" spans="1:11" ht="0.75" customHeight="1" hidden="1">
      <c r="A57" s="185"/>
      <c r="G57" s="173"/>
      <c r="H57" s="141"/>
      <c r="I57" s="141"/>
      <c r="J57" s="186"/>
      <c r="K57" s="186"/>
    </row>
    <row r="58" spans="1:5" ht="21" customHeight="1" hidden="1">
      <c r="A58" s="187" t="s">
        <v>487</v>
      </c>
      <c r="B58" s="188">
        <v>38957</v>
      </c>
      <c r="C58" s="188">
        <v>40272</v>
      </c>
      <c r="D58" s="189"/>
      <c r="E58" s="189"/>
    </row>
    <row r="59" ht="13.5" customHeight="1"/>
    <row r="60" spans="4:5" ht="10.5" customHeight="1">
      <c r="D60" s="140"/>
      <c r="E60" s="138"/>
    </row>
    <row r="61" ht="15">
      <c r="A61" s="238" t="s">
        <v>552</v>
      </c>
    </row>
    <row r="62" ht="15" hidden="1">
      <c r="A62" s="190" t="s">
        <v>488</v>
      </c>
    </row>
    <row r="63" spans="1:5" ht="15" hidden="1">
      <c r="A63" s="191" t="s">
        <v>489</v>
      </c>
      <c r="B63" s="192"/>
      <c r="C63" s="192"/>
      <c r="D63" s="193"/>
      <c r="E63" s="193"/>
    </row>
    <row r="64" spans="1:5" ht="15" hidden="1">
      <c r="A64" s="194" t="s">
        <v>490</v>
      </c>
      <c r="B64" s="192"/>
      <c r="C64" s="192"/>
      <c r="D64" s="193"/>
      <c r="E64" s="193"/>
    </row>
    <row r="65" spans="1:5" ht="15" hidden="1">
      <c r="A65" s="194" t="s">
        <v>491</v>
      </c>
      <c r="B65" s="192"/>
      <c r="C65" s="192"/>
      <c r="D65" s="193"/>
      <c r="E65" s="193"/>
    </row>
    <row r="66" spans="1:5" ht="15" hidden="1">
      <c r="A66" s="190" t="s">
        <v>492</v>
      </c>
      <c r="D66" s="152"/>
      <c r="E66" s="152"/>
    </row>
    <row r="67" spans="1:5" ht="15" hidden="1">
      <c r="A67" s="195" t="s">
        <v>493</v>
      </c>
      <c r="B67" s="192"/>
      <c r="C67" s="192"/>
      <c r="D67" s="193"/>
      <c r="E67" s="193"/>
    </row>
    <row r="68" spans="1:5" ht="15" hidden="1">
      <c r="A68" s="195" t="s">
        <v>494</v>
      </c>
      <c r="B68" s="192"/>
      <c r="C68" s="192"/>
      <c r="D68" s="193"/>
      <c r="E68" s="193"/>
    </row>
    <row r="69" spans="1:5" ht="15" hidden="1">
      <c r="A69" s="195" t="s">
        <v>495</v>
      </c>
      <c r="B69" s="192"/>
      <c r="C69" s="192"/>
      <c r="D69" s="193"/>
      <c r="E69" s="193"/>
    </row>
    <row r="70" spans="1:5" ht="15" hidden="1">
      <c r="A70" s="195" t="s">
        <v>496</v>
      </c>
      <c r="B70" s="192"/>
      <c r="C70" s="192"/>
      <c r="D70" s="193"/>
      <c r="E70" s="193"/>
    </row>
    <row r="71" spans="1:5" ht="15">
      <c r="A71" s="195"/>
      <c r="B71" s="192"/>
      <c r="C71" s="192"/>
      <c r="D71" s="193"/>
      <c r="E71" s="193"/>
    </row>
    <row r="72" spans="1:5" ht="15">
      <c r="A72" s="196" t="s">
        <v>497</v>
      </c>
      <c r="B72" s="192"/>
      <c r="C72" s="192"/>
      <c r="D72" s="193"/>
      <c r="E72" s="193"/>
    </row>
    <row r="73" spans="1:5" ht="15">
      <c r="A73" s="197" t="s">
        <v>505</v>
      </c>
      <c r="B73" s="197"/>
      <c r="C73" s="197"/>
      <c r="D73" s="193"/>
      <c r="E73" s="193">
        <v>497</v>
      </c>
    </row>
    <row r="74" spans="1:5" ht="15" hidden="1">
      <c r="A74" s="195" t="s">
        <v>498</v>
      </c>
      <c r="B74" s="192"/>
      <c r="C74" s="192"/>
      <c r="D74" s="198"/>
      <c r="E74" s="198">
        <v>0</v>
      </c>
    </row>
    <row r="75" spans="1:5" ht="15" hidden="1">
      <c r="A75" s="195" t="s">
        <v>499</v>
      </c>
      <c r="B75" s="192"/>
      <c r="C75" s="192"/>
      <c r="D75" s="198"/>
      <c r="E75" s="198">
        <v>0</v>
      </c>
    </row>
    <row r="76" spans="1:5" ht="15" hidden="1">
      <c r="A76" s="199" t="s">
        <v>500</v>
      </c>
      <c r="B76" s="192"/>
      <c r="C76" s="192"/>
      <c r="D76" s="198"/>
      <c r="E76" s="198">
        <v>0</v>
      </c>
    </row>
    <row r="77" spans="1:5" ht="15">
      <c r="A77" s="195" t="s">
        <v>553</v>
      </c>
      <c r="B77" s="192"/>
      <c r="C77" s="192"/>
      <c r="D77" s="198"/>
      <c r="E77" s="237">
        <v>1491</v>
      </c>
    </row>
    <row r="78" spans="1:5" ht="15">
      <c r="A78" s="199"/>
      <c r="B78" s="192"/>
      <c r="C78" s="192"/>
      <c r="D78" s="198"/>
      <c r="E78" s="237"/>
    </row>
    <row r="79" spans="1:5" ht="15">
      <c r="A79" s="190" t="s">
        <v>501</v>
      </c>
      <c r="B79" s="197"/>
      <c r="C79" s="197"/>
      <c r="D79" s="193"/>
      <c r="E79" s="193" t="s">
        <v>551</v>
      </c>
    </row>
    <row r="80" spans="1:5" ht="15">
      <c r="A80" s="197" t="s">
        <v>502</v>
      </c>
      <c r="B80" s="197"/>
      <c r="C80" s="197"/>
      <c r="D80" s="193">
        <v>100</v>
      </c>
      <c r="E80" s="193">
        <v>100</v>
      </c>
    </row>
    <row r="81" spans="1:5" ht="15">
      <c r="A81" s="197" t="s">
        <v>503</v>
      </c>
      <c r="B81" s="197"/>
      <c r="C81" s="197"/>
      <c r="D81" s="198">
        <v>100</v>
      </c>
      <c r="E81" s="198">
        <v>100</v>
      </c>
    </row>
    <row r="82" spans="1:5" ht="16.5" thickBot="1">
      <c r="A82" s="200" t="s">
        <v>504</v>
      </c>
      <c r="B82" s="201"/>
      <c r="C82" s="201"/>
      <c r="D82" s="202">
        <f>SUM(D63:D81)</f>
        <v>200</v>
      </c>
      <c r="E82" s="202">
        <f>SUM(E63:E81)</f>
        <v>2188</v>
      </c>
    </row>
    <row r="83" ht="15">
      <c r="A83" s="140"/>
    </row>
  </sheetData>
  <mergeCells count="6">
    <mergeCell ref="G32:L32"/>
    <mergeCell ref="G33:L33"/>
    <mergeCell ref="A1:E1"/>
    <mergeCell ref="A2:E2"/>
    <mergeCell ref="A3:E3"/>
    <mergeCell ref="A4:E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  <headerFooter>
    <oddHeader>&amp;RA költségvetési rendelet előterjesztésének 6.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2020-02-13T09:25:15Z</cp:lastPrinted>
  <dcterms:created xsi:type="dcterms:W3CDTF">2019-02-07T13:34:48Z</dcterms:created>
  <dcterms:modified xsi:type="dcterms:W3CDTF">2020-02-13T11:55:01Z</dcterms:modified>
  <cp:category/>
  <cp:version/>
  <cp:contentType/>
  <cp:contentStatus/>
</cp:coreProperties>
</file>