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605" windowHeight="7755" activeTab="0"/>
  </bookViews>
  <sheets>
    <sheet name="FPT" sheetId="1" r:id="rId1"/>
    <sheet name="BT" sheetId="2" r:id="rId2"/>
  </sheets>
  <definedNames>
    <definedName name="_xlnm.Print_Area" localSheetId="1">'BT'!$A$1:$X$28</definedName>
    <definedName name="_xlnm.Print_Area" localSheetId="0">'FPT'!$A$1:$X$30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<sst xmlns="http://schemas.openxmlformats.org/spreadsheetml/2006/main" count="115" uniqueCount="65">
  <si>
    <t>A</t>
  </si>
  <si>
    <t>B</t>
  </si>
  <si>
    <t>C</t>
  </si>
  <si>
    <t>D</t>
  </si>
  <si>
    <t>E</t>
  </si>
  <si>
    <t>F</t>
  </si>
  <si>
    <t>G</t>
  </si>
  <si>
    <t>Fontossági sorrend</t>
  </si>
  <si>
    <t>Beruházás megnevezése</t>
  </si>
  <si>
    <t>Vízjogi létesítési/elvi engedély száma</t>
  </si>
  <si>
    <t>Az érintett ellátásért felelős(ök) megnevezése</t>
  </si>
  <si>
    <t>Tervezett nettó költség (eFt)</t>
  </si>
  <si>
    <t>Forrás megnevezése</t>
  </si>
  <si>
    <t>Megvalósítás időtartama</t>
  </si>
  <si>
    <t>Kezdés</t>
  </si>
  <si>
    <t>Befejezés</t>
  </si>
  <si>
    <t>H</t>
  </si>
  <si>
    <t>I</t>
  </si>
  <si>
    <t>Tervezett időtáv</t>
  </si>
  <si>
    <t>(rövid/közép/hosszú)</t>
  </si>
  <si>
    <t>* a megfelelő szövegrészt aláhúzással kell jelölni</t>
  </si>
  <si>
    <t>** A Hivatal által a működési engedélyben megállapított VKR-kód</t>
  </si>
  <si>
    <t>FELÚJÍTÁSOK ÉS PÓTLÁSOK ÖSSZEFOGLALÓ TÁBLÁZATA</t>
  </si>
  <si>
    <t>A beruházás ütemezése a tervezési időszak évei szerint</t>
  </si>
  <si>
    <t>Víziközmű szolgáltató megnevezése: VASIVÍZ ZRt.</t>
  </si>
  <si>
    <t>-</t>
  </si>
  <si>
    <t>15 % tartalék keret</t>
  </si>
  <si>
    <t>hosszú</t>
  </si>
  <si>
    <t>Víziközmű-szolgáltatási ágazat megnevezése: Szennyvíz ágazat</t>
  </si>
  <si>
    <t>Nick Község Önkormányzata</t>
  </si>
  <si>
    <t>Víziközmű-rendszer kódja**: 21-10843-1-001-00-10</t>
  </si>
  <si>
    <t>S011 Szennyvízelvezetési és -tisztítási rendszer összesen</t>
  </si>
  <si>
    <t>S011 Felhasználható szennyvíz használati díj</t>
  </si>
  <si>
    <t>S011 Egyenleg</t>
  </si>
  <si>
    <t>Szennyvíz használati díj</t>
  </si>
  <si>
    <t>1.</t>
  </si>
  <si>
    <t>Nick szvt. egységeinek (műtárgyak, berendezések) ütemezett komplex rekonstrukciója, cseréje (pl.: fúvók, levegőztető rendszer, vákuumszivattyúk, gépi rács stb.).</t>
  </si>
  <si>
    <r>
      <t xml:space="preserve">A tervet benyújtó szervezet megnevezése:    VASIVÍZ ZRt.   ellátásért felelős / ellátásért felelősök képviselője / </t>
    </r>
    <r>
      <rPr>
        <u val="single"/>
        <sz val="11"/>
        <color theme="1"/>
        <rFont val="Calibri"/>
        <family val="2"/>
        <scheme val="minor"/>
      </rPr>
      <t>víziközmű szolgáltató</t>
    </r>
    <r>
      <rPr>
        <sz val="11"/>
        <color theme="1"/>
        <rFont val="Calibri"/>
        <family val="2"/>
        <scheme val="minor"/>
      </rPr>
      <t xml:space="preserve"> *</t>
    </r>
  </si>
  <si>
    <t>A Vksztv. 11 § (4) bekezdés szerinti véleményező fél megnevezése: Nick Község Önkormányzata</t>
  </si>
  <si>
    <t>S011 Nick szennyvízelvezetési és -tisztítási rendszer</t>
  </si>
  <si>
    <t>S011 Forrás szükséglet összesen</t>
  </si>
  <si>
    <t>5 % Tartalék keret</t>
  </si>
  <si>
    <t>Pályázati vagy egyéb forrás szükséges</t>
  </si>
  <si>
    <t>Nick szvt. felhagyása (kivétel a vákuumgépház), nyomóvezeték építése Répcelakra.</t>
  </si>
  <si>
    <t>közép</t>
  </si>
  <si>
    <t>Nick szvt. gépház mesterséges szellőztetésének kialakítása.</t>
  </si>
  <si>
    <t>A Vksztv. 11 § (4) bekezdés szerinti véleményező fél megnevezése: VASIVÍZ ZRt.</t>
  </si>
  <si>
    <t>Víziközmű szolgáltató megnevezése:  VASIVÍZ ZRt.</t>
  </si>
  <si>
    <r>
      <t xml:space="preserve">A tervet benyújtó szervezet megnevezése:     Nick Község Önkormányzata     </t>
    </r>
    <r>
      <rPr>
        <u val="single"/>
        <sz val="11"/>
        <color theme="1"/>
        <rFont val="Calibri"/>
        <family val="2"/>
        <scheme val="minor"/>
      </rPr>
      <t xml:space="preserve"> ellátásért felelős </t>
    </r>
    <r>
      <rPr>
        <sz val="11"/>
        <color theme="1"/>
        <rFont val="Calibri"/>
        <family val="2"/>
        <scheme val="minor"/>
      </rPr>
      <t>/ ellátásért felelősök képviselője / víziközmű szolgáltató *</t>
    </r>
  </si>
  <si>
    <t>BERUHÁZÁSOK ÖSSZEFOGLALÓ TÁBLÁZATA</t>
  </si>
  <si>
    <t>Monitoring rendszer kiépítése a hálózaton lévő vákuumszelepekhez</t>
  </si>
  <si>
    <t>Pályázat</t>
  </si>
  <si>
    <t>Források megnevezése</t>
  </si>
  <si>
    <t>I. ütem</t>
  </si>
  <si>
    <t>II. ütem</t>
  </si>
  <si>
    <t>III. ütem</t>
  </si>
  <si>
    <t xml:space="preserve"> Rendelkezésre álló  források számszerűsített értéke a teljes ütem tekintetében (eFt)</t>
  </si>
  <si>
    <t>Tervezett feladatok nettó költsége a teljes ütem tekintetében (eFt)</t>
  </si>
  <si>
    <t>Felújítás és pótlás megnevezése</t>
  </si>
  <si>
    <t>3.</t>
  </si>
  <si>
    <t>2.</t>
  </si>
  <si>
    <t>Gördülő fejlesztési terv a 2022-2036 időszakra</t>
  </si>
  <si>
    <t>2021. évi záró</t>
  </si>
  <si>
    <t>2022. évtől évi</t>
  </si>
  <si>
    <t>Szennyvíz használati díj, pályázat,egyéb forrás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</si>
</sst>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2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9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2" borderId="1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view="pageBreakPreview" zoomScale="80" zoomScaleSheetLayoutView="80" workbookViewId="0" topLeftCell="A1">
      <selection activeCell="J19" sqref="J19"/>
    </sheetView>
  </sheetViews>
  <sheetFormatPr defaultColWidth="9.140625" defaultRowHeight="15"/>
  <cols>
    <col min="1" max="1" width="12.00390625" style="7" customWidth="1"/>
    <col min="2" max="2" width="20.7109375" style="10" customWidth="1"/>
    <col min="3" max="3" width="13.7109375" style="7" customWidth="1"/>
    <col min="4" max="4" width="19.57421875" style="8" customWidth="1"/>
    <col min="5" max="5" width="27.28125" style="8" customWidth="1"/>
    <col min="6" max="6" width="17.8515625" style="7" customWidth="1"/>
    <col min="7" max="7" width="10.7109375" style="7" customWidth="1"/>
    <col min="8" max="8" width="13.8515625" style="7" bestFit="1" customWidth="1"/>
    <col min="9" max="9" width="12.8515625" style="7" customWidth="1"/>
    <col min="10" max="24" width="9.7109375" style="8" customWidth="1"/>
    <col min="25" max="16384" width="9.140625" style="8" customWidth="1"/>
  </cols>
  <sheetData>
    <row r="1" spans="1:24" ht="1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25" customFormat="1" ht="15">
      <c r="A3" s="69" t="s">
        <v>39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5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5">
      <c r="A6" s="63" t="s">
        <v>24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5">
      <c r="A7" s="63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5">
      <c r="A8" s="70" t="s">
        <v>38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15">
      <c r="A9" s="63" t="s">
        <v>30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1" spans="1:24" s="7" customFormat="1" ht="15">
      <c r="A11" s="6" t="s">
        <v>0</v>
      </c>
      <c r="B11" s="1" t="s">
        <v>1</v>
      </c>
      <c r="C11" s="6" t="s">
        <v>2</v>
      </c>
      <c r="D11" s="6" t="s">
        <v>3</v>
      </c>
      <c r="E11" s="6" t="s">
        <v>4</v>
      </c>
      <c r="F11" s="41" t="s">
        <v>5</v>
      </c>
      <c r="G11" s="61" t="s">
        <v>6</v>
      </c>
      <c r="H11" s="62"/>
      <c r="I11" s="6" t="s">
        <v>16</v>
      </c>
      <c r="J11" s="65" t="s">
        <v>17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s="2" customFormat="1" ht="15">
      <c r="A12" s="54" t="s">
        <v>7</v>
      </c>
      <c r="B12" s="54" t="s">
        <v>58</v>
      </c>
      <c r="C12" s="54" t="s">
        <v>9</v>
      </c>
      <c r="D12" s="54" t="s">
        <v>10</v>
      </c>
      <c r="E12" s="54" t="s">
        <v>11</v>
      </c>
      <c r="F12" s="54" t="s">
        <v>12</v>
      </c>
      <c r="G12" s="57" t="s">
        <v>13</v>
      </c>
      <c r="H12" s="58"/>
      <c r="I12" s="54" t="s">
        <v>18</v>
      </c>
      <c r="J12" s="64" t="s">
        <v>23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s="2" customFormat="1" ht="27.75" customHeight="1">
      <c r="A13" s="55"/>
      <c r="B13" s="55"/>
      <c r="C13" s="55"/>
      <c r="D13" s="55"/>
      <c r="E13" s="55"/>
      <c r="F13" s="55"/>
      <c r="G13" s="59"/>
      <c r="H13" s="60"/>
      <c r="I13" s="56"/>
      <c r="J13" s="3">
        <v>2022</v>
      </c>
      <c r="K13" s="4">
        <v>2023</v>
      </c>
      <c r="L13" s="4">
        <v>2024</v>
      </c>
      <c r="M13" s="4">
        <v>2025</v>
      </c>
      <c r="N13" s="4">
        <v>2026</v>
      </c>
      <c r="O13" s="5">
        <v>2027</v>
      </c>
      <c r="P13" s="5">
        <v>2028</v>
      </c>
      <c r="Q13" s="5">
        <v>2029</v>
      </c>
      <c r="R13" s="5">
        <v>2030</v>
      </c>
      <c r="S13" s="5">
        <v>2031</v>
      </c>
      <c r="T13" s="5">
        <v>2032</v>
      </c>
      <c r="U13" s="5">
        <v>2033</v>
      </c>
      <c r="V13" s="5">
        <v>2034</v>
      </c>
      <c r="W13" s="5">
        <v>2035</v>
      </c>
      <c r="X13" s="5">
        <v>2036</v>
      </c>
    </row>
    <row r="14" spans="1:24" s="2" customFormat="1" ht="27.75" customHeight="1">
      <c r="A14" s="56"/>
      <c r="B14" s="56"/>
      <c r="C14" s="56"/>
      <c r="D14" s="56"/>
      <c r="E14" s="56"/>
      <c r="F14" s="56"/>
      <c r="G14" s="26" t="s">
        <v>14</v>
      </c>
      <c r="H14" s="26" t="s">
        <v>15</v>
      </c>
      <c r="I14" s="26" t="s">
        <v>19</v>
      </c>
      <c r="J14" s="3">
        <v>1</v>
      </c>
      <c r="K14" s="4">
        <v>2</v>
      </c>
      <c r="L14" s="4">
        <v>3</v>
      </c>
      <c r="M14" s="4">
        <v>4</v>
      </c>
      <c r="N14" s="4">
        <v>5</v>
      </c>
      <c r="O14" s="5">
        <v>6</v>
      </c>
      <c r="P14" s="5">
        <v>7</v>
      </c>
      <c r="Q14" s="5">
        <v>8</v>
      </c>
      <c r="R14" s="5">
        <v>9</v>
      </c>
      <c r="S14" s="5">
        <v>10</v>
      </c>
      <c r="T14" s="5">
        <v>11</v>
      </c>
      <c r="U14" s="5">
        <v>12</v>
      </c>
      <c r="V14" s="5">
        <v>13</v>
      </c>
      <c r="W14" s="5">
        <v>14</v>
      </c>
      <c r="X14" s="5">
        <v>15</v>
      </c>
    </row>
    <row r="15" spans="1:24" ht="150">
      <c r="A15" s="6" t="s">
        <v>35</v>
      </c>
      <c r="B15" s="9" t="s">
        <v>36</v>
      </c>
      <c r="C15" s="22" t="s">
        <v>25</v>
      </c>
      <c r="D15" s="54" t="s">
        <v>29</v>
      </c>
      <c r="E15" s="19">
        <f aca="true" t="shared" si="0" ref="E15:E16">SUM(J15:X15)</f>
        <v>5700</v>
      </c>
      <c r="F15" s="40" t="s">
        <v>34</v>
      </c>
      <c r="G15" s="6">
        <v>2026</v>
      </c>
      <c r="H15" s="6">
        <v>2030</v>
      </c>
      <c r="I15" s="6" t="s">
        <v>27</v>
      </c>
      <c r="J15" s="15"/>
      <c r="K15" s="16"/>
      <c r="L15" s="16"/>
      <c r="M15" s="16"/>
      <c r="N15" s="16">
        <v>3000</v>
      </c>
      <c r="O15" s="17"/>
      <c r="P15" s="17"/>
      <c r="Q15" s="17"/>
      <c r="R15" s="17">
        <v>2700</v>
      </c>
      <c r="S15" s="17"/>
      <c r="T15" s="17"/>
      <c r="U15" s="17"/>
      <c r="V15" s="17"/>
      <c r="W15" s="17"/>
      <c r="X15" s="17"/>
    </row>
    <row r="16" spans="1:24" ht="30">
      <c r="A16" s="11"/>
      <c r="B16" s="21" t="s">
        <v>26</v>
      </c>
      <c r="C16" s="11" t="s">
        <v>25</v>
      </c>
      <c r="D16" s="56"/>
      <c r="E16" s="19">
        <f t="shared" si="0"/>
        <v>2205</v>
      </c>
      <c r="F16" s="40" t="s">
        <v>34</v>
      </c>
      <c r="G16" s="11">
        <v>2022</v>
      </c>
      <c r="H16" s="11">
        <v>2036</v>
      </c>
      <c r="I16" s="11" t="s">
        <v>27</v>
      </c>
      <c r="J16" s="15">
        <f>ROUND(J18*0.15,0)</f>
        <v>147</v>
      </c>
      <c r="K16" s="16">
        <f>ROUND(K18*0.15,0)</f>
        <v>147</v>
      </c>
      <c r="L16" s="16">
        <f aca="true" t="shared" si="1" ref="L16:N16">ROUND(L18*0.15,0)</f>
        <v>147</v>
      </c>
      <c r="M16" s="16">
        <f t="shared" si="1"/>
        <v>147</v>
      </c>
      <c r="N16" s="16">
        <f t="shared" si="1"/>
        <v>147</v>
      </c>
      <c r="O16" s="17">
        <f>ROUND(O18*0.15,0)</f>
        <v>147</v>
      </c>
      <c r="P16" s="17">
        <f aca="true" t="shared" si="2" ref="P16:X16">ROUND(P18*0.15,0)</f>
        <v>147</v>
      </c>
      <c r="Q16" s="17">
        <f t="shared" si="2"/>
        <v>147</v>
      </c>
      <c r="R16" s="17">
        <f t="shared" si="2"/>
        <v>147</v>
      </c>
      <c r="S16" s="17">
        <f t="shared" si="2"/>
        <v>147</v>
      </c>
      <c r="T16" s="17">
        <f t="shared" si="2"/>
        <v>147</v>
      </c>
      <c r="U16" s="17">
        <f t="shared" si="2"/>
        <v>147</v>
      </c>
      <c r="V16" s="17">
        <f t="shared" si="2"/>
        <v>147</v>
      </c>
      <c r="W16" s="17">
        <f t="shared" si="2"/>
        <v>147</v>
      </c>
      <c r="X16" s="17">
        <f t="shared" si="2"/>
        <v>147</v>
      </c>
    </row>
    <row r="17" spans="1:24" ht="15">
      <c r="A17" s="12"/>
      <c r="B17" s="66" t="s">
        <v>31</v>
      </c>
      <c r="C17" s="67"/>
      <c r="D17" s="67"/>
      <c r="E17" s="67"/>
      <c r="F17" s="67"/>
      <c r="G17" s="67"/>
      <c r="H17" s="67"/>
      <c r="I17" s="68"/>
      <c r="J17" s="18">
        <f>SUM(J16:J16)</f>
        <v>147</v>
      </c>
      <c r="K17" s="18">
        <f>SUM(K15:K16)</f>
        <v>147</v>
      </c>
      <c r="L17" s="18">
        <f aca="true" t="shared" si="3" ref="L17:X17">SUM(L15:L16)</f>
        <v>147</v>
      </c>
      <c r="M17" s="18">
        <f t="shared" si="3"/>
        <v>147</v>
      </c>
      <c r="N17" s="18">
        <f t="shared" si="3"/>
        <v>3147</v>
      </c>
      <c r="O17" s="18">
        <f t="shared" si="3"/>
        <v>147</v>
      </c>
      <c r="P17" s="18">
        <f t="shared" si="3"/>
        <v>147</v>
      </c>
      <c r="Q17" s="18">
        <f t="shared" si="3"/>
        <v>147</v>
      </c>
      <c r="R17" s="18">
        <f t="shared" si="3"/>
        <v>2847</v>
      </c>
      <c r="S17" s="18">
        <f t="shared" si="3"/>
        <v>147</v>
      </c>
      <c r="T17" s="18">
        <f t="shared" si="3"/>
        <v>147</v>
      </c>
      <c r="U17" s="18">
        <f t="shared" si="3"/>
        <v>147</v>
      </c>
      <c r="V17" s="18">
        <f t="shared" si="3"/>
        <v>147</v>
      </c>
      <c r="W17" s="18">
        <f t="shared" si="3"/>
        <v>147</v>
      </c>
      <c r="X17" s="18">
        <f t="shared" si="3"/>
        <v>147</v>
      </c>
    </row>
    <row r="18" spans="1:24" ht="15">
      <c r="A18" s="12"/>
      <c r="B18" s="66" t="s">
        <v>32</v>
      </c>
      <c r="C18" s="67"/>
      <c r="D18" s="67"/>
      <c r="E18" s="67"/>
      <c r="F18" s="67"/>
      <c r="G18" s="67"/>
      <c r="H18" s="67"/>
      <c r="I18" s="68"/>
      <c r="J18" s="18">
        <f>G19+I19</f>
        <v>981</v>
      </c>
      <c r="K18" s="18">
        <f>I19</f>
        <v>981</v>
      </c>
      <c r="L18" s="18">
        <f>I19</f>
        <v>981</v>
      </c>
      <c r="M18" s="18">
        <f>I19</f>
        <v>981</v>
      </c>
      <c r="N18" s="18">
        <f>I19</f>
        <v>981</v>
      </c>
      <c r="O18" s="18">
        <f>I19</f>
        <v>981</v>
      </c>
      <c r="P18" s="18">
        <f>I19</f>
        <v>981</v>
      </c>
      <c r="Q18" s="18">
        <f>I19</f>
        <v>981</v>
      </c>
      <c r="R18" s="18">
        <f>I19</f>
        <v>981</v>
      </c>
      <c r="S18" s="18">
        <f>I19</f>
        <v>981</v>
      </c>
      <c r="T18" s="18">
        <f>I19</f>
        <v>981</v>
      </c>
      <c r="U18" s="18">
        <f>I19</f>
        <v>981</v>
      </c>
      <c r="V18" s="18">
        <f>I19</f>
        <v>981</v>
      </c>
      <c r="W18" s="18">
        <f>I19</f>
        <v>981</v>
      </c>
      <c r="X18" s="18">
        <f>I19</f>
        <v>981</v>
      </c>
    </row>
    <row r="19" spans="1:24" ht="15">
      <c r="A19" s="12"/>
      <c r="B19" s="13" t="s">
        <v>33</v>
      </c>
      <c r="C19" s="14"/>
      <c r="D19" s="14"/>
      <c r="E19" s="14"/>
      <c r="F19" s="20" t="s">
        <v>62</v>
      </c>
      <c r="G19" s="24">
        <v>0</v>
      </c>
      <c r="H19" s="20" t="s">
        <v>63</v>
      </c>
      <c r="I19" s="24">
        <v>981</v>
      </c>
      <c r="J19" s="18">
        <f>J18-J17-'BT'!J19</f>
        <v>785</v>
      </c>
      <c r="K19" s="18">
        <f>J19+K18-K17-'BT'!K19+'BT'!J16</f>
        <v>-3430</v>
      </c>
      <c r="L19" s="18">
        <f>K19+L18-L17-'BT'!L19+'BT'!K16</f>
        <v>1355</v>
      </c>
      <c r="M19" s="18">
        <f>L19+M18-M17-'BT'!M19+'BT'!L16</f>
        <v>2140</v>
      </c>
      <c r="N19" s="18">
        <f>M19+N18-N17-'BT'!N19+'BT'!M16</f>
        <v>-15075</v>
      </c>
      <c r="O19" s="18">
        <f>N19+O18-O17-'BT'!O19+'BT'!N17</f>
        <v>710</v>
      </c>
      <c r="P19" s="18">
        <f>O19+P18-P17-'BT'!P19+'BT'!O17</f>
        <v>1495</v>
      </c>
      <c r="Q19" s="18">
        <f>P19+Q18-Q17-'BT'!Q19+'BT'!P17</f>
        <v>2280</v>
      </c>
      <c r="R19" s="18">
        <f>Q19+R18-R17-'BT'!R19+'BT'!Q17</f>
        <v>365</v>
      </c>
      <c r="S19" s="18">
        <f>R19+S18-S17-'BT'!S19+'BT'!R17</f>
        <v>1150</v>
      </c>
      <c r="T19" s="18">
        <f>S19+T18-T17-'BT'!T19+'BT'!S17</f>
        <v>1935</v>
      </c>
      <c r="U19" s="18">
        <f>T19+U18-U17-'BT'!U19+'BT'!T17</f>
        <v>2720</v>
      </c>
      <c r="V19" s="18">
        <f>U19+V18-V17-'BT'!V19+'BT'!U17</f>
        <v>3505</v>
      </c>
      <c r="W19" s="18">
        <f>V19+W18-W17-'BT'!W19+'BT'!V17</f>
        <v>4290</v>
      </c>
      <c r="X19" s="18">
        <f>W19+X18-X17-'BT'!X19+'BT'!W17</f>
        <v>5075</v>
      </c>
    </row>
    <row r="21" ht="15">
      <c r="A21" s="23" t="s">
        <v>20</v>
      </c>
    </row>
    <row r="22" ht="15">
      <c r="A22" s="23" t="s">
        <v>21</v>
      </c>
    </row>
    <row r="23" ht="15.75" thickBot="1"/>
    <row r="24" spans="3:6" ht="90">
      <c r="C24" s="33"/>
      <c r="D24" s="34" t="s">
        <v>52</v>
      </c>
      <c r="E24" s="34" t="s">
        <v>57</v>
      </c>
      <c r="F24" s="35" t="s">
        <v>56</v>
      </c>
    </row>
    <row r="25" spans="3:6" ht="35.1" customHeight="1">
      <c r="C25" s="36" t="s">
        <v>53</v>
      </c>
      <c r="D25" s="37" t="s">
        <v>34</v>
      </c>
      <c r="E25" s="42">
        <f>SUM(J15:J16)</f>
        <v>147</v>
      </c>
      <c r="F25" s="43">
        <f>J18</f>
        <v>981</v>
      </c>
    </row>
    <row r="26" spans="3:6" ht="30">
      <c r="C26" s="36" t="s">
        <v>54</v>
      </c>
      <c r="D26" s="37" t="s">
        <v>34</v>
      </c>
      <c r="E26" s="42">
        <f>SUM(K15:N16)</f>
        <v>3588</v>
      </c>
      <c r="F26" s="43">
        <f>J19+(4*I19)</f>
        <v>4709</v>
      </c>
    </row>
    <row r="27" spans="3:6" ht="30.75" thickBot="1">
      <c r="C27" s="38" t="s">
        <v>55</v>
      </c>
      <c r="D27" s="39" t="s">
        <v>34</v>
      </c>
      <c r="E27" s="44">
        <f>SUM(O15:X16)</f>
        <v>4170</v>
      </c>
      <c r="F27" s="45">
        <f>N19+(10*I19)</f>
        <v>-5265</v>
      </c>
    </row>
  </sheetData>
  <mergeCells count="23">
    <mergeCell ref="D15:D16"/>
    <mergeCell ref="B17:I17"/>
    <mergeCell ref="B18:I18"/>
    <mergeCell ref="A1:X1"/>
    <mergeCell ref="A2:X2"/>
    <mergeCell ref="A4:X4"/>
    <mergeCell ref="A5:X5"/>
    <mergeCell ref="A6:X6"/>
    <mergeCell ref="A7:X7"/>
    <mergeCell ref="A8:X8"/>
    <mergeCell ref="A3:X3"/>
    <mergeCell ref="A12:A14"/>
    <mergeCell ref="B12:B14"/>
    <mergeCell ref="C12:C14"/>
    <mergeCell ref="D12:D14"/>
    <mergeCell ref="E12:E14"/>
    <mergeCell ref="F12:F14"/>
    <mergeCell ref="G12:H13"/>
    <mergeCell ref="I12:I13"/>
    <mergeCell ref="G11:H11"/>
    <mergeCell ref="A9:X9"/>
    <mergeCell ref="J12:X12"/>
    <mergeCell ref="J11:X11"/>
  </mergeCells>
  <printOptions/>
  <pageMargins left="0.7" right="0.7" top="0.75" bottom="0.75" header="0.3" footer="0.3"/>
  <pageSetup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view="pageBreakPreview" zoomScale="80" zoomScaleSheetLayoutView="80" workbookViewId="0" topLeftCell="A4">
      <selection activeCell="D28" sqref="D28"/>
    </sheetView>
  </sheetViews>
  <sheetFormatPr defaultColWidth="9.140625" defaultRowHeight="15"/>
  <cols>
    <col min="1" max="1" width="12.00390625" style="28" customWidth="1"/>
    <col min="2" max="2" width="26.00390625" style="28" customWidth="1"/>
    <col min="3" max="3" width="12.8515625" style="28" customWidth="1"/>
    <col min="4" max="4" width="20.57421875" style="28" customWidth="1"/>
    <col min="5" max="5" width="26.28125" style="28" customWidth="1"/>
    <col min="6" max="6" width="17.8515625" style="28" customWidth="1"/>
    <col min="7" max="7" width="10.7109375" style="28" customWidth="1"/>
    <col min="8" max="8" width="12.7109375" style="28" customWidth="1"/>
    <col min="9" max="9" width="12.8515625" style="28" customWidth="1"/>
    <col min="10" max="24" width="8.7109375" style="28" customWidth="1"/>
    <col min="25" max="16384" width="9.140625" style="28" customWidth="1"/>
  </cols>
  <sheetData>
    <row r="1" spans="1:24" ht="1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69" t="s">
        <v>39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5">
      <c r="A5" s="63" t="s">
        <v>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5">
      <c r="A6" s="63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5">
      <c r="A7" s="63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5">
      <c r="A8" s="70" t="s">
        <v>46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15">
      <c r="A9" s="63" t="s">
        <v>30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1" spans="1:24" s="7" customFormat="1" ht="15">
      <c r="A11" s="29" t="s">
        <v>0</v>
      </c>
      <c r="B11" s="29" t="s">
        <v>1</v>
      </c>
      <c r="C11" s="29" t="s">
        <v>2</v>
      </c>
      <c r="D11" s="29" t="s">
        <v>3</v>
      </c>
      <c r="E11" s="29" t="s">
        <v>4</v>
      </c>
      <c r="F11" s="29" t="s">
        <v>5</v>
      </c>
      <c r="G11" s="61" t="s">
        <v>6</v>
      </c>
      <c r="H11" s="62"/>
      <c r="I11" s="29" t="s">
        <v>16</v>
      </c>
      <c r="J11" s="65" t="s">
        <v>17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s="2" customFormat="1" ht="15">
      <c r="A12" s="54" t="s">
        <v>7</v>
      </c>
      <c r="B12" s="54" t="s">
        <v>8</v>
      </c>
      <c r="C12" s="54" t="s">
        <v>9</v>
      </c>
      <c r="D12" s="54" t="s">
        <v>10</v>
      </c>
      <c r="E12" s="54" t="s">
        <v>11</v>
      </c>
      <c r="F12" s="54" t="s">
        <v>12</v>
      </c>
      <c r="G12" s="57" t="s">
        <v>13</v>
      </c>
      <c r="H12" s="58"/>
      <c r="I12" s="54" t="s">
        <v>18</v>
      </c>
      <c r="J12" s="64" t="s">
        <v>23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s="2" customFormat="1" ht="15">
      <c r="A13" s="55"/>
      <c r="B13" s="55"/>
      <c r="C13" s="55"/>
      <c r="D13" s="55"/>
      <c r="E13" s="55"/>
      <c r="F13" s="55"/>
      <c r="G13" s="59"/>
      <c r="H13" s="60"/>
      <c r="I13" s="56"/>
      <c r="J13" s="3">
        <v>2022</v>
      </c>
      <c r="K13" s="4">
        <v>2023</v>
      </c>
      <c r="L13" s="4">
        <v>2024</v>
      </c>
      <c r="M13" s="4">
        <v>2025</v>
      </c>
      <c r="N13" s="4">
        <v>2026</v>
      </c>
      <c r="O13" s="5">
        <v>2027</v>
      </c>
      <c r="P13" s="5">
        <v>2028</v>
      </c>
      <c r="Q13" s="5">
        <v>2029</v>
      </c>
      <c r="R13" s="5">
        <v>2030</v>
      </c>
      <c r="S13" s="5">
        <v>2031</v>
      </c>
      <c r="T13" s="5">
        <v>2032</v>
      </c>
      <c r="U13" s="5">
        <v>2033</v>
      </c>
      <c r="V13" s="5">
        <v>2034</v>
      </c>
      <c r="W13" s="5">
        <v>2035</v>
      </c>
      <c r="X13" s="5">
        <v>2036</v>
      </c>
    </row>
    <row r="14" spans="1:24" s="2" customFormat="1" ht="30">
      <c r="A14" s="72"/>
      <c r="B14" s="72"/>
      <c r="C14" s="72"/>
      <c r="D14" s="72"/>
      <c r="E14" s="72"/>
      <c r="F14" s="72"/>
      <c r="G14" s="27" t="s">
        <v>14</v>
      </c>
      <c r="H14" s="27" t="s">
        <v>15</v>
      </c>
      <c r="I14" s="27" t="s">
        <v>19</v>
      </c>
      <c r="J14" s="3">
        <v>1</v>
      </c>
      <c r="K14" s="4">
        <v>2</v>
      </c>
      <c r="L14" s="4">
        <v>3</v>
      </c>
      <c r="M14" s="4">
        <v>4</v>
      </c>
      <c r="N14" s="4">
        <v>5</v>
      </c>
      <c r="O14" s="5">
        <v>6</v>
      </c>
      <c r="P14" s="5">
        <v>7</v>
      </c>
      <c r="Q14" s="5">
        <v>8</v>
      </c>
      <c r="R14" s="5">
        <v>9</v>
      </c>
      <c r="S14" s="5">
        <v>10</v>
      </c>
      <c r="T14" s="5">
        <v>11</v>
      </c>
      <c r="U14" s="5">
        <v>12</v>
      </c>
      <c r="V14" s="5">
        <v>13</v>
      </c>
      <c r="W14" s="5">
        <v>14</v>
      </c>
      <c r="X14" s="5">
        <v>15</v>
      </c>
    </row>
    <row r="15" spans="1:24" ht="72" customHeight="1">
      <c r="A15" s="29" t="s">
        <v>60</v>
      </c>
      <c r="B15" s="31" t="s">
        <v>45</v>
      </c>
      <c r="C15" s="27" t="s">
        <v>25</v>
      </c>
      <c r="D15" s="54" t="s">
        <v>29</v>
      </c>
      <c r="E15" s="19">
        <f>SUM(J15:W15)</f>
        <v>1000</v>
      </c>
      <c r="F15" s="27" t="s">
        <v>34</v>
      </c>
      <c r="G15" s="29">
        <v>2024</v>
      </c>
      <c r="H15" s="29">
        <v>2024</v>
      </c>
      <c r="I15" s="52" t="s">
        <v>44</v>
      </c>
      <c r="J15" s="53"/>
      <c r="K15" s="32"/>
      <c r="L15" s="32">
        <v>1000</v>
      </c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48" customFormat="1" ht="45">
      <c r="A16" s="50" t="s">
        <v>35</v>
      </c>
      <c r="B16" s="21" t="s">
        <v>50</v>
      </c>
      <c r="C16" s="50" t="s">
        <v>25</v>
      </c>
      <c r="D16" s="55"/>
      <c r="E16" s="19">
        <f>SUM(J16:W16)</f>
        <v>5000</v>
      </c>
      <c r="F16" s="49" t="s">
        <v>51</v>
      </c>
      <c r="G16" s="51">
        <v>2023</v>
      </c>
      <c r="H16" s="51">
        <v>2023</v>
      </c>
      <c r="I16" s="52" t="s">
        <v>44</v>
      </c>
      <c r="J16" s="15"/>
      <c r="K16" s="16">
        <v>5000</v>
      </c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60">
      <c r="A17" s="29" t="s">
        <v>59</v>
      </c>
      <c r="B17" s="31" t="s">
        <v>43</v>
      </c>
      <c r="C17" s="27" t="s">
        <v>25</v>
      </c>
      <c r="D17" s="71"/>
      <c r="E17" s="19">
        <f>SUM(J17:W17)</f>
        <v>15000</v>
      </c>
      <c r="F17" s="27" t="s">
        <v>42</v>
      </c>
      <c r="G17" s="29">
        <v>2026</v>
      </c>
      <c r="H17" s="29">
        <v>2026</v>
      </c>
      <c r="I17" s="52" t="s">
        <v>44</v>
      </c>
      <c r="J17" s="15"/>
      <c r="K17" s="16"/>
      <c r="L17" s="16"/>
      <c r="M17" s="16"/>
      <c r="N17" s="16">
        <v>15000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30">
      <c r="A18" s="29"/>
      <c r="B18" s="31" t="s">
        <v>41</v>
      </c>
      <c r="C18" s="27" t="s">
        <v>25</v>
      </c>
      <c r="D18" s="72"/>
      <c r="E18" s="19">
        <f aca="true" t="shared" si="0" ref="E18:E19">SUM(J18:X18)</f>
        <v>735</v>
      </c>
      <c r="F18" s="27" t="s">
        <v>34</v>
      </c>
      <c r="G18" s="29">
        <v>2022</v>
      </c>
      <c r="H18" s="29">
        <v>2036</v>
      </c>
      <c r="I18" s="29" t="s">
        <v>27</v>
      </c>
      <c r="J18" s="15">
        <f>ROUND(FPT!J18*0.05,0)</f>
        <v>49</v>
      </c>
      <c r="K18" s="16">
        <f>ROUND(FPT!K18*0.05,0)</f>
        <v>49</v>
      </c>
      <c r="L18" s="16">
        <f>ROUND(FPT!L18*0.05,0)</f>
        <v>49</v>
      </c>
      <c r="M18" s="16">
        <f>ROUND(FPT!M18*0.05,0)</f>
        <v>49</v>
      </c>
      <c r="N18" s="16">
        <f>ROUND(FPT!N18*0.05,0)</f>
        <v>49</v>
      </c>
      <c r="O18" s="17">
        <f>ROUND(FPT!O18*0.05,0)</f>
        <v>49</v>
      </c>
      <c r="P18" s="17">
        <f>ROUND(FPT!P18*0.05,0)</f>
        <v>49</v>
      </c>
      <c r="Q18" s="17">
        <f>ROUND(FPT!Q18*0.05,0)</f>
        <v>49</v>
      </c>
      <c r="R18" s="17">
        <f>ROUND(FPT!R18*0.05,0)</f>
        <v>49</v>
      </c>
      <c r="S18" s="17">
        <f>ROUND(FPT!S18*0.05,0)</f>
        <v>49</v>
      </c>
      <c r="T18" s="17">
        <f>ROUND(FPT!T18*0.05,0)</f>
        <v>49</v>
      </c>
      <c r="U18" s="17">
        <f>ROUND(FPT!U18*0.05,0)</f>
        <v>49</v>
      </c>
      <c r="V18" s="17">
        <f>ROUND(FPT!V18*0.05,0)</f>
        <v>49</v>
      </c>
      <c r="W18" s="17">
        <f>ROUND(FPT!W18*0.05,0)</f>
        <v>49</v>
      </c>
      <c r="X18" s="17">
        <f>ROUND(FPT!X18*0.05,0)</f>
        <v>49</v>
      </c>
    </row>
    <row r="19" spans="1:24" ht="15.75" customHeight="1">
      <c r="A19" s="30"/>
      <c r="B19" s="30" t="s">
        <v>40</v>
      </c>
      <c r="C19" s="30"/>
      <c r="D19" s="30"/>
      <c r="E19" s="18">
        <f t="shared" si="0"/>
        <v>21735</v>
      </c>
      <c r="F19" s="30"/>
      <c r="G19" s="30"/>
      <c r="H19" s="30"/>
      <c r="I19" s="30"/>
      <c r="J19" s="18">
        <f>SUM(J15:J18)</f>
        <v>49</v>
      </c>
      <c r="K19" s="18">
        <f aca="true" t="shared" si="1" ref="K19:X19">SUM(K15:K18)</f>
        <v>5049</v>
      </c>
      <c r="L19" s="18">
        <f t="shared" si="1"/>
        <v>1049</v>
      </c>
      <c r="M19" s="18">
        <f t="shared" si="1"/>
        <v>49</v>
      </c>
      <c r="N19" s="18">
        <f t="shared" si="1"/>
        <v>15049</v>
      </c>
      <c r="O19" s="18">
        <f t="shared" si="1"/>
        <v>49</v>
      </c>
      <c r="P19" s="18">
        <f t="shared" si="1"/>
        <v>49</v>
      </c>
      <c r="Q19" s="18">
        <f t="shared" si="1"/>
        <v>49</v>
      </c>
      <c r="R19" s="18">
        <f t="shared" si="1"/>
        <v>49</v>
      </c>
      <c r="S19" s="18">
        <f t="shared" si="1"/>
        <v>49</v>
      </c>
      <c r="T19" s="18">
        <f t="shared" si="1"/>
        <v>49</v>
      </c>
      <c r="U19" s="18">
        <f t="shared" si="1"/>
        <v>49</v>
      </c>
      <c r="V19" s="18">
        <f t="shared" si="1"/>
        <v>49</v>
      </c>
      <c r="W19" s="18">
        <f t="shared" si="1"/>
        <v>49</v>
      </c>
      <c r="X19" s="18">
        <f t="shared" si="1"/>
        <v>49</v>
      </c>
    </row>
    <row r="21" ht="15">
      <c r="A21" s="28" t="s">
        <v>20</v>
      </c>
    </row>
    <row r="22" ht="15">
      <c r="A22" s="28" t="s">
        <v>21</v>
      </c>
    </row>
    <row r="23" ht="15.75" thickBot="1"/>
    <row r="24" spans="3:6" ht="106.9" customHeight="1">
      <c r="C24" s="33"/>
      <c r="D24" s="34" t="s">
        <v>52</v>
      </c>
      <c r="E24" s="34" t="s">
        <v>57</v>
      </c>
      <c r="F24" s="35" t="str">
        <f>FPT!F24</f>
        <v xml:space="preserve"> Rendelkezésre álló  források számszerűsített értéke a teljes ütem tekintetében (eFt)</v>
      </c>
    </row>
    <row r="25" spans="3:6" ht="35.1" customHeight="1">
      <c r="C25" s="36" t="s">
        <v>53</v>
      </c>
      <c r="D25" s="37" t="s">
        <v>34</v>
      </c>
      <c r="E25" s="42">
        <f>SUM(J15:J18)</f>
        <v>49</v>
      </c>
      <c r="F25" s="46">
        <f>FPT!F25</f>
        <v>981</v>
      </c>
    </row>
    <row r="26" spans="3:6" ht="58.5" customHeight="1">
      <c r="C26" s="36" t="s">
        <v>54</v>
      </c>
      <c r="D26" s="37" t="s">
        <v>64</v>
      </c>
      <c r="E26" s="42">
        <f>SUM(K15:N18)</f>
        <v>21196</v>
      </c>
      <c r="F26" s="46">
        <f>FPT!F26</f>
        <v>4709</v>
      </c>
    </row>
    <row r="27" spans="3:6" ht="57.75" customHeight="1" thickBot="1">
      <c r="C27" s="38" t="s">
        <v>55</v>
      </c>
      <c r="D27" s="39" t="s">
        <v>34</v>
      </c>
      <c r="E27" s="44">
        <f>SUM(O15:X18)</f>
        <v>490</v>
      </c>
      <c r="F27" s="47">
        <f>FPT!F27</f>
        <v>-5265</v>
      </c>
    </row>
  </sheetData>
  <mergeCells count="21">
    <mergeCell ref="A1:X1"/>
    <mergeCell ref="A2:X2"/>
    <mergeCell ref="A4:X4"/>
    <mergeCell ref="A5:X5"/>
    <mergeCell ref="A6:X6"/>
    <mergeCell ref="A3:X3"/>
    <mergeCell ref="A7:X7"/>
    <mergeCell ref="A8:X8"/>
    <mergeCell ref="A9:X9"/>
    <mergeCell ref="D15:D18"/>
    <mergeCell ref="A12:A14"/>
    <mergeCell ref="B12:B14"/>
    <mergeCell ref="C12:C14"/>
    <mergeCell ref="D12:D14"/>
    <mergeCell ref="J12:X12"/>
    <mergeCell ref="J11:X11"/>
    <mergeCell ref="E12:E14"/>
    <mergeCell ref="F12:F14"/>
    <mergeCell ref="G11:H11"/>
    <mergeCell ref="G12:H13"/>
    <mergeCell ref="I12:I13"/>
  </mergeCells>
  <printOptions/>
  <pageMargins left="0.7" right="0.7" top="0.75" bottom="0.75" header="0.3" footer="0.3"/>
  <pageSetup horizontalDpi="300" verticalDpi="3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VASIVÍZ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Lenkay</dc:creator>
  <cp:keywords/>
  <dc:description/>
  <cp:lastModifiedBy>Körtvélyes Zita</cp:lastModifiedBy>
  <cp:lastPrinted>2016-06-24T09:15:03Z</cp:lastPrinted>
  <dcterms:created xsi:type="dcterms:W3CDTF">2016-04-07T07:54:04Z</dcterms:created>
  <dcterms:modified xsi:type="dcterms:W3CDTF">2021-07-15T16:01:51Z</dcterms:modified>
  <cp:category/>
  <cp:version/>
  <cp:contentType/>
  <cp:contentStatus/>
</cp:coreProperties>
</file>