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8" yWindow="65428" windowWidth="23256" windowHeight="12576" firstSheet="1" activeTab="6"/>
  </bookViews>
  <sheets>
    <sheet name="1. Bevétel" sheetId="1" r:id="rId1"/>
    <sheet name="2. Kiadás" sheetId="2" r:id="rId2"/>
    <sheet name="3. Állami" sheetId="3" r:id="rId3"/>
    <sheet name="6. Beruházás" sheetId="5" r:id="rId4"/>
    <sheet name="4. Támog.bev." sheetId="6" r:id="rId5"/>
    <sheet name="5. Adók" sheetId="7" r:id="rId6"/>
    <sheet name="9. Létszám" sheetId="8" r:id="rId7"/>
    <sheet name="8. Szoc." sheetId="9" r:id="rId8"/>
    <sheet name="7. Támog.kiad." sheetId="10" r:id="rId9"/>
    <sheet name="10. EU-s projektek" sheetId="12" r:id="rId10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<sst xmlns="http://schemas.openxmlformats.org/spreadsheetml/2006/main" count="1130" uniqueCount="640">
  <si>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</si>
  <si>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</si>
  <si>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</si>
  <si>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</si>
  <si>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</si>
  <si>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</si>
  <si>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</si>
  <si>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</si>
  <si>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</si>
  <si>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</si>
  <si>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</si>
  <si>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</si>
  <si>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</si>
  <si>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</si>
  <si>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</si>
  <si>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</si>
  <si>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</si>
  <si>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</si>
  <si>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</si>
  <si>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</si>
  <si>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</si>
  <si>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</si>
  <si>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</si>
  <si>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</si>
  <si>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</si>
  <si>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</si>
  <si>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</si>
  <si>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</si>
  <si>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</si>
  <si>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</si>
  <si>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</si>
  <si>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</si>
  <si>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</si>
  <si>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</si>
  <si>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</si>
  <si>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</si>
  <si>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</si>
  <si>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</si>
  <si>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</si>
  <si>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</si>
  <si>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</si>
  <si>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</si>
  <si>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</si>
  <si>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</si>
  <si>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</si>
  <si>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</si>
  <si>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</si>
  <si>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</si>
  <si>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</si>
  <si>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</si>
  <si>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</si>
  <si>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</si>
  <si>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</si>
  <si>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</si>
  <si>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>B352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</si>
  <si>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</si>
  <si>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</si>
  <si>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</si>
  <si>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</si>
  <si>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</si>
  <si>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</si>
  <si>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</si>
  <si>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</si>
  <si>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</si>
  <si>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</si>
  <si>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</si>
  <si>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</si>
  <si>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</si>
  <si>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</si>
  <si>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</si>
  <si>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</si>
  <si>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</si>
  <si>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</si>
  <si>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</si>
  <si>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</si>
  <si>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</si>
  <si>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</si>
  <si>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</si>
  <si>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</si>
  <si>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</si>
  <si>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</si>
  <si>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</si>
  <si>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</si>
  <si>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</si>
  <si>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</si>
  <si>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</si>
  <si>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</si>
  <si>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</si>
  <si>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</si>
  <si>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</si>
  <si>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</si>
  <si>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</si>
  <si>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</si>
  <si>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</si>
  <si>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</si>
  <si>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</si>
  <si>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</si>
  <si>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</si>
  <si>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</si>
  <si>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</si>
  <si>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</si>
  <si>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</si>
  <si>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</si>
  <si>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</si>
  <si>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</si>
  <si>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</si>
  <si>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</si>
  <si>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</si>
  <si>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</si>
  <si>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</si>
  <si>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</si>
  <si>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</si>
  <si>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</si>
  <si>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</si>
  <si>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</si>
  <si>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</si>
  <si>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</si>
  <si>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</si>
  <si>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</si>
  <si>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</si>
  <si>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</si>
  <si>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</si>
  <si>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</si>
  <si>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</si>
  <si>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</si>
  <si>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</si>
  <si>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</si>
  <si>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</si>
  <si>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</si>
  <si>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</si>
  <si>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</si>
  <si>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</si>
  <si>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</si>
  <si>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</si>
  <si>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</si>
  <si>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</si>
  <si>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</si>
  <si>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</si>
  <si>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</si>
  <si>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</si>
  <si>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</si>
  <si>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</si>
  <si>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</si>
  <si>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 xml:space="preserve"> 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</si>
  <si>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</si>
  <si>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</si>
  <si>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</si>
  <si>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</si>
  <si>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</si>
  <si>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</si>
  <si>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</si>
  <si>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</si>
  <si>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</si>
  <si>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</si>
  <si>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</si>
  <si>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</si>
  <si>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</si>
  <si>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</si>
  <si>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</si>
  <si>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</si>
  <si>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</si>
  <si>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</si>
  <si>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</si>
  <si>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</si>
  <si>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</si>
  <si>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</si>
  <si>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</si>
  <si>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</si>
  <si>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</si>
  <si>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</si>
  <si>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ÖNKORMÁNYZATI ELŐIRÁNYZATOK</t>
  </si>
  <si>
    <t xml:space="preserve">    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</si>
  <si>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</si>
  <si>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</si>
  <si>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</si>
  <si>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</si>
  <si>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</si>
  <si>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</si>
  <si>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</si>
  <si>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</si>
  <si>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</si>
  <si>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</si>
  <si>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</si>
  <si>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</si>
  <si>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</si>
  <si>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</si>
  <si>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</si>
  <si>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</si>
  <si>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</si>
  <si>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</si>
  <si>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</si>
  <si>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</si>
  <si>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</si>
  <si>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</si>
  <si>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</si>
  <si>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</si>
  <si>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</si>
  <si>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</si>
  <si>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</si>
  <si>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</si>
  <si>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</si>
  <si>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</si>
  <si>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</si>
  <si>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</si>
  <si>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</si>
  <si>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</si>
  <si>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</si>
  <si>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</si>
  <si>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</si>
  <si>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</si>
  <si>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</si>
  <si>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</si>
  <si>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</si>
  <si>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</si>
  <si>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</si>
  <si>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</si>
  <si>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</si>
  <si>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</si>
  <si>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</si>
  <si>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</si>
  <si>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</si>
  <si>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</si>
  <si>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</si>
  <si>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</si>
  <si>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</si>
  <si>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</si>
  <si>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</si>
  <si>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</si>
  <si>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</si>
  <si>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</si>
  <si>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</si>
  <si>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</si>
  <si>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</si>
  <si>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</si>
  <si>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</si>
  <si>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</si>
  <si>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</si>
  <si>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</si>
  <si>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</si>
  <si>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</si>
  <si>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</si>
  <si>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</si>
  <si>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</si>
  <si>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</si>
  <si>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</si>
  <si>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</si>
  <si>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</si>
  <si>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</si>
  <si>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</si>
  <si>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</si>
  <si>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</si>
  <si>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</si>
  <si>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</si>
  <si>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</si>
  <si>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</si>
  <si>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</si>
  <si>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</si>
  <si>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</si>
  <si>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</si>
  <si>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</si>
  <si>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</si>
  <si>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</si>
  <si>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</si>
  <si>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</si>
  <si>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</si>
  <si>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</si>
  <si>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</si>
  <si>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</si>
  <si>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</si>
  <si>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</si>
  <si>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</si>
  <si>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</si>
  <si>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</si>
  <si>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</si>
  <si>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</si>
  <si>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</si>
  <si>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</si>
  <si>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</si>
  <si>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</si>
  <si>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</si>
  <si>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</si>
  <si>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</si>
  <si>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</si>
  <si>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</si>
  <si>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</si>
  <si>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</si>
  <si>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</si>
  <si>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</si>
  <si>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</si>
  <si>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</si>
  <si>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</si>
  <si>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</si>
  <si>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</si>
  <si>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</si>
  <si>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</si>
  <si>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</si>
  <si>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</si>
  <si>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</si>
  <si>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</si>
  <si>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</si>
  <si>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</si>
  <si>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</si>
  <si>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</si>
  <si>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</si>
  <si>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</si>
  <si>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</si>
  <si>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</si>
  <si>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</si>
  <si>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</si>
  <si>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</si>
  <si>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</si>
  <si>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</si>
  <si>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</si>
  <si>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</si>
  <si>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</si>
  <si>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</si>
  <si>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</si>
  <si>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</si>
  <si>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</si>
  <si>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</si>
  <si>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</si>
  <si>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</si>
  <si>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</si>
  <si>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</si>
  <si>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</si>
  <si>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</si>
  <si>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</si>
  <si>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</si>
  <si>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</si>
  <si>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</si>
  <si>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</si>
  <si>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</si>
  <si>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</si>
  <si>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</si>
  <si>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</si>
  <si>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</si>
  <si>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</si>
  <si>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</si>
  <si>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</si>
  <si>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</si>
  <si>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</si>
  <si>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</si>
  <si>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</si>
  <si>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</si>
  <si>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</si>
  <si>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</si>
  <si>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</si>
  <si>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</si>
  <si>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</si>
  <si>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</si>
  <si>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</si>
  <si>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</si>
  <si>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</si>
  <si>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</si>
  <si>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</si>
  <si>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</si>
  <si>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</si>
  <si>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</si>
  <si>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</si>
  <si>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</si>
  <si>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</si>
  <si>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</si>
  <si>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</si>
  <si>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</si>
  <si>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</si>
  <si>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</si>
  <si>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</si>
  <si>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</si>
  <si>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</si>
  <si>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</si>
  <si>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</si>
  <si>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</si>
  <si>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</si>
  <si>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</si>
  <si>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</si>
  <si>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</si>
  <si>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</si>
  <si>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</si>
  <si>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</si>
  <si>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</si>
  <si>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</si>
  <si>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</si>
  <si>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</si>
  <si>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</si>
  <si>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</si>
  <si>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</si>
  <si>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</si>
  <si>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</si>
  <si>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</si>
  <si>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</si>
  <si>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</si>
  <si>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</si>
  <si>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</si>
  <si>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</si>
  <si>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</si>
  <si>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TÁJÉKOZTATÓ</t>
  </si>
  <si>
    <t>Ft-ban</t>
  </si>
  <si>
    <t>Sor-</t>
  </si>
  <si>
    <t>Megnevezés</t>
  </si>
  <si>
    <t xml:space="preserve">Létszám  </t>
  </si>
  <si>
    <t>Fajl. összeg</t>
  </si>
  <si>
    <t>szám</t>
  </si>
  <si>
    <t>Fő</t>
  </si>
  <si>
    <t>Ft/fő</t>
  </si>
  <si>
    <t>Költségvetési tv. 2. sz. melléklete alapján</t>
  </si>
  <si>
    <t>Településüzemeltetéshez kapcsolódó feladatok ellátásnak támogatása</t>
  </si>
  <si>
    <t>Zöldterület gazdálkodással kapcs.fel.tám.</t>
  </si>
  <si>
    <t>Közvilágítás fenntartásának támogatása</t>
  </si>
  <si>
    <t>Köztemető fenntartással kapcs.fel.tám.</t>
  </si>
  <si>
    <t>Közutak fenntartásának támogatása</t>
  </si>
  <si>
    <t>Egyéb önkormányzati feladatok támogatása</t>
  </si>
  <si>
    <t>Lakott külterülettel kapcsolatos feladatok támogatása</t>
  </si>
  <si>
    <t>I.  Összesen</t>
  </si>
  <si>
    <t>Szociális  feladatok egyéb támogatása</t>
  </si>
  <si>
    <t>Egyes szociális és gyermekjóléti feladatok támogatás</t>
  </si>
  <si>
    <t>Szociális étkeztetés</t>
  </si>
  <si>
    <t>III.   Összesen:</t>
  </si>
  <si>
    <t>Települési önkormányzat kulturális feladatainak támogatása</t>
  </si>
  <si>
    <t>Állami hozzájárulás mindösszesen:</t>
  </si>
  <si>
    <t>Beruházások és felújítások (E Ft)</t>
  </si>
  <si>
    <t xml:space="preserve">Ingatlanok beszerzése, létesítése , ebből: </t>
  </si>
  <si>
    <t>Szennyvíztelep felújítása (VASIVÍZ által)</t>
  </si>
  <si>
    <t>Rlak és térsége ivóvízminőség-javító program</t>
  </si>
  <si>
    <t>Falugondnoki szolgáltatás</t>
  </si>
  <si>
    <t>Szociális segítés</t>
  </si>
  <si>
    <r>
      <t>Egyéb dologi kiadások</t>
    </r>
    <r>
      <rPr>
        <sz val="11"/>
        <color rgb="FFFF0000"/>
        <rFont val="Bookman Old Style"/>
        <family val="1"/>
      </rPr>
      <t xml:space="preserve"> </t>
    </r>
  </si>
  <si>
    <t xml:space="preserve">                                                                            </t>
  </si>
  <si>
    <t>Támogatások, kölcsönök bevételei (E Ft)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</si>
  <si>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</si>
  <si>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</si>
  <si>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</si>
  <si>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</si>
  <si>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</si>
  <si>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</si>
  <si>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</si>
  <si>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</si>
  <si>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</si>
  <si>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</si>
  <si>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</si>
  <si>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</si>
  <si>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</si>
  <si>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</si>
  <si>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</si>
  <si>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</si>
  <si>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</si>
  <si>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</si>
  <si>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</si>
  <si>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</si>
  <si>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</si>
  <si>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</si>
  <si>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</si>
  <si>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</si>
  <si>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</si>
  <si>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</si>
  <si>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</si>
  <si>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</si>
  <si>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</si>
  <si>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</si>
  <si>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</si>
  <si>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elkülönített állami pénzalapoktól (közfoglalkoztatás)</t>
  </si>
  <si>
    <t>fejezeti kezelésű előirányzatok EU-s programokra és azok hazai társfinanszírozásától (KEHOP, Műgáti utak)</t>
  </si>
  <si>
    <t>egyéb civil szervezetektől (Önkéntes Tűzoltó Egyesület)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</si>
  <si>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</si>
  <si>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</si>
  <si>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</si>
  <si>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</si>
  <si>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</si>
  <si>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Értékesítési és forgalmi adók </t>
  </si>
  <si>
    <t>ebből: állandó jeleggel végzett iparűzési tevékenység után fizetett helyi iparűzési adó</t>
  </si>
  <si>
    <t>ebből: ideiglenes jeleggel végzett tevékenység után fizetett helyi iparűzési adó</t>
  </si>
  <si>
    <t xml:space="preserve">   ebből:belföldi gépjárművek adójának a központi költségvetést megillető része</t>
  </si>
  <si>
    <t xml:space="preserve">   ebből: belföldi gépjárművek adójának a helyi önkormányzatot megillető része</t>
  </si>
  <si>
    <t xml:space="preserve">Egyéb áruhasználati és szolgáltatási adók  </t>
  </si>
  <si>
    <t xml:space="preserve">   ebből: talajterhelési díj</t>
  </si>
  <si>
    <t xml:space="preserve">   felügyeleti díjak</t>
  </si>
  <si>
    <t xml:space="preserve">   ebrendészeti hozzájárulás</t>
  </si>
  <si>
    <t xml:space="preserve">   környezetvédelmi bírság</t>
  </si>
  <si>
    <t xml:space="preserve">   természetvédelmi bírság</t>
  </si>
  <si>
    <t xml:space="preserve">   műemlékvédelmi bírság</t>
  </si>
  <si>
    <t xml:space="preserve">   építésügyi bírság</t>
  </si>
  <si>
    <t xml:space="preserve">   szabálysértési pénz- és helyszíni mbírság és a közlekedési szabályszegések után kiszabott közigazgatási bírság helyi önkormányzatot megillető része</t>
  </si>
  <si>
    <t xml:space="preserve">   egyéb bírság</t>
  </si>
  <si>
    <t>Foglalkoztatottak létszáma (fő)</t>
  </si>
  <si>
    <t>MEGNEVEZÉS</t>
  </si>
  <si>
    <t>ÖNKORMÁNYZAT  MINDÖSSZESEN                 ( 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</si>
  <si>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</si>
  <si>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</si>
  <si>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</si>
  <si>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</si>
  <si>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</si>
  <si>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</si>
  <si>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</si>
  <si>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</si>
  <si>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</si>
  <si>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</si>
  <si>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</si>
  <si>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</si>
  <si>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</si>
  <si>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</si>
  <si>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</si>
  <si>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</si>
  <si>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</si>
  <si>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</si>
  <si>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</si>
  <si>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</si>
  <si>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</si>
  <si>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</si>
  <si>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</si>
  <si>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</si>
  <si>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</si>
  <si>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</si>
  <si>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</si>
  <si>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Lakosságnak juttatott támogatások, szociális, rászorultsági jellegű ellátások (E Ft)</t>
  </si>
  <si>
    <t>Rendszeres gyermekvédelmi kedvezmény/Gyvt. 20/A.§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</si>
  <si>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</si>
  <si>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</si>
  <si>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</si>
  <si>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</si>
  <si>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</si>
  <si>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</si>
  <si>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</si>
  <si>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</si>
  <si>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</si>
  <si>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</si>
  <si>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</si>
  <si>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</si>
  <si>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</si>
  <si>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</si>
  <si>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</si>
  <si>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</si>
  <si>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</si>
  <si>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</si>
  <si>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</si>
  <si>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</si>
  <si>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</si>
  <si>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</si>
  <si>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</si>
  <si>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</si>
  <si>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</si>
  <si>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 xml:space="preserve">          ebből: települési támogatás (Szoctv. 45. §)</t>
  </si>
  <si>
    <t xml:space="preserve">Egyéb nem intézményi ellátások </t>
  </si>
  <si>
    <t>Települési önkormányzatok szociális és gyermekjóléti és gy.étk.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</si>
  <si>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</si>
  <si>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</si>
  <si>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</si>
  <si>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</si>
  <si>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</si>
  <si>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</si>
  <si>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</si>
  <si>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</si>
  <si>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</si>
  <si>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</si>
  <si>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</si>
  <si>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</si>
  <si>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</si>
  <si>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</si>
  <si>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</si>
  <si>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</si>
  <si>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</si>
  <si>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</si>
  <si>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</si>
  <si>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</si>
  <si>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</si>
  <si>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</si>
  <si>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</si>
  <si>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</si>
  <si>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</si>
  <si>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</si>
  <si>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</si>
  <si>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</si>
  <si>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</si>
  <si>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</si>
  <si>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</si>
  <si>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</si>
  <si>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</si>
  <si>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</si>
  <si>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</si>
  <si>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</si>
  <si>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</si>
  <si>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</si>
  <si>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</si>
  <si>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</si>
  <si>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</si>
  <si>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</si>
  <si>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Nick Község Önkormányzatának  2021. évi költségvetése</t>
  </si>
  <si>
    <t>Telekalakítás</t>
  </si>
  <si>
    <t>Felhalmozási célú visszatérítendő támogatások, kölcsönök nyújtása államháztartáson kívülre (lakásszerz.támog.)</t>
  </si>
  <si>
    <t>Hozzájárulás</t>
  </si>
  <si>
    <t>Nick Község Önkormányzatának  2022. évi költségvetése</t>
  </si>
  <si>
    <t>Nick Község Önkormányzata 2022. évi költségvetése</t>
  </si>
  <si>
    <t>Hitel-, kölcsönfelvétel pénzügyi vállalkozástól</t>
  </si>
  <si>
    <t xml:space="preserve"> Nick Község Önkormányzatát megillető 2022. évi hozzájárulásokról</t>
  </si>
  <si>
    <t>1.1.1.3.</t>
  </si>
  <si>
    <t>1.1.1.2.</t>
  </si>
  <si>
    <t>1.1.1.4.</t>
  </si>
  <si>
    <t>1.1.1.5.</t>
  </si>
  <si>
    <t>1.1.1.6.</t>
  </si>
  <si>
    <t>1.1.1.7.</t>
  </si>
  <si>
    <t>1.3.1.</t>
  </si>
  <si>
    <t>1.3.2.3.</t>
  </si>
  <si>
    <t>1.3.2.4.1</t>
  </si>
  <si>
    <t>1.3.2.4.2.</t>
  </si>
  <si>
    <t>Személyi gondozás</t>
  </si>
  <si>
    <t>1.3.2.5.</t>
  </si>
  <si>
    <t>1.5.</t>
  </si>
  <si>
    <t>Rendezési terv I. részlet</t>
  </si>
  <si>
    <t>Urnafal tervezése</t>
  </si>
  <si>
    <t>Tárgyi eszköz beszerzések</t>
  </si>
  <si>
    <t>Kisértékű tárgyi eszköz beszerzése (festmény)</t>
  </si>
  <si>
    <t>Tűzoltóautó beszerzése</t>
  </si>
  <si>
    <t>Műgátra vezető út felújítása</t>
  </si>
  <si>
    <t>Kőris utca felújítása</t>
  </si>
  <si>
    <t>Ravatalozó átalakítása</t>
  </si>
  <si>
    <t xml:space="preserve"> Nick Község Önkormányzata 2022. évi költségvetése</t>
  </si>
  <si>
    <t>Nick Község Önkormányzata  2022. évi költségvetése</t>
  </si>
  <si>
    <t>2.</t>
  </si>
  <si>
    <t>Települési önkormányzatok működési célú kiegészítő támogatásai</t>
  </si>
  <si>
    <t>Költségvetési tv. 3. sz. melléklete alapján</t>
  </si>
  <si>
    <t>Polgármester illetményemelésének ellentételezésére nyújtott támogatás</t>
  </si>
  <si>
    <t>Az európai uniós forrásból finanszírozott támogatással megvalósuló programok, projektek kiadásai, bevételei, valamint a helyi önkormányzat ilyen projektekhez történő hozzájárulásai (Ezer Ft-ban)</t>
  </si>
  <si>
    <r>
      <rPr>
        <b/>
        <u val="single"/>
        <sz val="10"/>
        <color indexed="8"/>
        <rFont val="Bookman Old Style"/>
        <family val="1"/>
      </rPr>
      <t>Projekt megnevezése:</t>
    </r>
    <r>
      <rPr>
        <b/>
        <sz val="10"/>
        <color indexed="8"/>
        <rFont val="Bookman Old Style"/>
        <family val="1"/>
      </rPr>
      <t xml:space="preserve">    "KEHOP-2.1.3-15-2017-00068 Répcelak és  Térsége ivóvíz minőség javítása és vízellátás fejlesztése</t>
    </r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</si>
  <si>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</si>
  <si>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</si>
  <si>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</si>
  <si>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</si>
  <si>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kiadások</t>
  </si>
  <si>
    <t>K6. Beruházási kiadások</t>
  </si>
  <si>
    <t>K7. Felújítások</t>
  </si>
  <si>
    <t>K8. Egyéb felhalmozási célú kiadások</t>
  </si>
  <si>
    <t>K1-K8. Kiadások ÖSSZESEN: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</si>
  <si>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</si>
  <si>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</si>
  <si>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 xml:space="preserve">B407 ÁFA visszatérülés 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</si>
  <si>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</si>
  <si>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</si>
  <si>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</si>
  <si>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</si>
  <si>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</si>
  <si>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>B1-B8. Bevételek ÖSSZESEN:</t>
  </si>
  <si>
    <r>
      <rPr>
        <b/>
        <u val="single"/>
        <sz val="10"/>
        <color indexed="8"/>
        <rFont val="Bookman Old Style"/>
        <family val="1"/>
      </rPr>
      <t>Projekt megnevezése:</t>
    </r>
    <r>
      <rPr>
        <b/>
        <sz val="10"/>
        <color indexed="8"/>
        <rFont val="Bookman Old Style"/>
        <family val="1"/>
      </rPr>
      <t xml:space="preserve">    VP6-7.2.1.1-21 Külterületi helyi közutak fejlesztése - Műgátra vezető út felújítása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</si>
</sst>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  <numFmt numFmtId="168" formatCode="#,##0_ ;\-#,##0\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8"/>
      <name val="Bookman Old Style"/>
      <family val="1"/>
    </font>
    <font>
      <b/>
      <i/>
      <u val="single"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u val="single"/>
      <sz val="11"/>
      <name val="Bookman Old Style"/>
      <family val="1"/>
    </font>
    <font>
      <sz val="11"/>
      <color rgb="FFFF000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i/>
      <sz val="11"/>
      <color indexed="8"/>
      <name val="Calibri"/>
      <family val="2"/>
    </font>
    <font>
      <sz val="10"/>
      <name val="Arial CE"/>
      <family val="2"/>
    </font>
    <font>
      <b/>
      <sz val="9"/>
      <color indexed="8"/>
      <name val="Bookman Old Style"/>
      <family val="1"/>
    </font>
    <font>
      <b/>
      <sz val="14"/>
      <color theme="1"/>
      <name val="Calibri"/>
      <family val="2"/>
      <scheme val="minor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name val="Calibri"/>
      <family val="2"/>
      <scheme val="minor"/>
    </font>
    <font>
      <b/>
      <i/>
      <u val="single"/>
      <sz val="10"/>
      <color indexed="8"/>
      <name val="Bookman Old Style"/>
      <family val="1"/>
    </font>
    <font>
      <b/>
      <sz val="14"/>
      <name val="Bookman Old Style"/>
      <family val="1"/>
    </font>
    <font>
      <b/>
      <u val="single"/>
      <sz val="10"/>
      <color indexed="8"/>
      <name val="Bookman Old Style"/>
      <family val="1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</cellStyleXfs>
  <cellXfs count="25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/>
    <xf numFmtId="165" fontId="14" fillId="0" borderId="1" xfId="20" applyNumberFormat="1" applyFont="1" applyBorder="1" applyAlignment="1">
      <alignment horizontal="right"/>
    </xf>
    <xf numFmtId="165" fontId="7" fillId="0" borderId="1" xfId="20" applyNumberFormat="1" applyFont="1" applyBorder="1" applyAlignment="1">
      <alignment horizontal="right"/>
    </xf>
    <xf numFmtId="165" fontId="9" fillId="0" borderId="1" xfId="20" applyNumberFormat="1" applyFont="1" applyBorder="1" applyAlignment="1">
      <alignment horizontal="right"/>
    </xf>
    <xf numFmtId="165" fontId="8" fillId="0" borderId="1" xfId="20" applyNumberFormat="1" applyFont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/>
    </xf>
    <xf numFmtId="165" fontId="14" fillId="0" borderId="1" xfId="2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vertical="center"/>
    </xf>
    <xf numFmtId="165" fontId="11" fillId="0" borderId="1" xfId="2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65" fontId="9" fillId="0" borderId="2" xfId="20" applyNumberFormat="1" applyFont="1" applyBorder="1" applyAlignment="1">
      <alignment horizontal="right"/>
    </xf>
    <xf numFmtId="165" fontId="14" fillId="0" borderId="2" xfId="20" applyNumberFormat="1" applyFont="1" applyBorder="1" applyAlignment="1">
      <alignment horizontal="right"/>
    </xf>
    <xf numFmtId="165" fontId="8" fillId="0" borderId="3" xfId="20" applyNumberFormat="1" applyFont="1" applyBorder="1" applyAlignment="1">
      <alignment horizontal="right"/>
    </xf>
    <xf numFmtId="165" fontId="0" fillId="0" borderId="0" xfId="20" applyNumberFormat="1" applyFont="1" applyBorder="1" applyAlignment="1">
      <alignment horizontal="right"/>
    </xf>
    <xf numFmtId="165" fontId="14" fillId="0" borderId="0" xfId="20" applyNumberFormat="1" applyFont="1"/>
    <xf numFmtId="165" fontId="14" fillId="3" borderId="0" xfId="20" applyNumberFormat="1" applyFont="1" applyFill="1"/>
    <xf numFmtId="165" fontId="14" fillId="0" borderId="0" xfId="20" applyNumberFormat="1" applyFont="1" applyBorder="1"/>
    <xf numFmtId="165" fontId="14" fillId="0" borderId="4" xfId="20" applyNumberFormat="1" applyFont="1" applyBorder="1"/>
    <xf numFmtId="165" fontId="9" fillId="0" borderId="4" xfId="20" applyNumberFormat="1" applyFont="1" applyBorder="1"/>
    <xf numFmtId="165" fontId="9" fillId="0" borderId="0" xfId="20" applyNumberFormat="1" applyFont="1" applyBorder="1"/>
    <xf numFmtId="165" fontId="9" fillId="0" borderId="0" xfId="20" applyNumberFormat="1" applyFont="1"/>
    <xf numFmtId="165" fontId="15" fillId="0" borderId="0" xfId="20" applyNumberFormat="1" applyFont="1"/>
    <xf numFmtId="165" fontId="11" fillId="0" borderId="0" xfId="20" applyNumberFormat="1" applyFont="1"/>
    <xf numFmtId="165" fontId="11" fillId="0" borderId="0" xfId="20" applyNumberFormat="1" applyFont="1" applyBorder="1"/>
    <xf numFmtId="0" fontId="0" fillId="0" borderId="0" xfId="0" applyFont="1"/>
    <xf numFmtId="0" fontId="5" fillId="4" borderId="1" xfId="0" applyFont="1" applyFill="1" applyBorder="1" applyAlignment="1">
      <alignment horizontal="left" vertical="center"/>
    </xf>
    <xf numFmtId="0" fontId="7" fillId="0" borderId="0" xfId="0" applyFont="1"/>
    <xf numFmtId="0" fontId="18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0" fillId="0" borderId="0" xfId="0" applyFont="1"/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165" fontId="14" fillId="0" borderId="1" xfId="20" applyNumberFormat="1" applyFont="1" applyBorder="1" applyAlignment="1">
      <alignment horizontal="right" wrapText="1"/>
    </xf>
    <xf numFmtId="167" fontId="14" fillId="0" borderId="1" xfId="0" applyNumberFormat="1" applyFont="1" applyFill="1" applyBorder="1" applyAlignment="1">
      <alignment horizontal="left" vertical="center"/>
    </xf>
    <xf numFmtId="165" fontId="14" fillId="0" borderId="1" xfId="2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/>
    </xf>
    <xf numFmtId="165" fontId="15" fillId="0" borderId="1" xfId="2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16" fillId="0" borderId="0" xfId="0" applyFont="1" applyFill="1" applyBorder="1" applyAlignment="1">
      <alignment horizontal="left" vertical="center" wrapText="1"/>
    </xf>
    <xf numFmtId="165" fontId="15" fillId="0" borderId="1" xfId="2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165" fontId="11" fillId="0" borderId="5" xfId="20" applyNumberFormat="1" applyFont="1" applyFill="1" applyBorder="1" applyAlignment="1">
      <alignment horizontal="right" vertical="center"/>
    </xf>
    <xf numFmtId="0" fontId="9" fillId="2" borderId="6" xfId="0" applyFont="1" applyFill="1" applyBorder="1"/>
    <xf numFmtId="0" fontId="14" fillId="2" borderId="2" xfId="0" applyFont="1" applyFill="1" applyBorder="1"/>
    <xf numFmtId="0" fontId="20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right"/>
      <protection/>
    </xf>
    <xf numFmtId="0" fontId="14" fillId="0" borderId="7" xfId="21" applyFont="1" applyBorder="1" applyAlignment="1">
      <alignment horizontal="center"/>
      <protection/>
    </xf>
    <xf numFmtId="0" fontId="14" fillId="0" borderId="8" xfId="21" applyFont="1" applyBorder="1" applyAlignment="1">
      <alignment horizontal="center"/>
      <protection/>
    </xf>
    <xf numFmtId="0" fontId="14" fillId="0" borderId="0" xfId="21" applyFont="1" applyBorder="1" applyAlignment="1">
      <alignment horizontal="center"/>
      <protection/>
    </xf>
    <xf numFmtId="0" fontId="14" fillId="0" borderId="9" xfId="21" applyFont="1" applyBorder="1">
      <alignment/>
      <protection/>
    </xf>
    <xf numFmtId="0" fontId="9" fillId="0" borderId="9" xfId="21" applyFont="1" applyBorder="1" applyAlignment="1">
      <alignment horizontal="center"/>
      <protection/>
    </xf>
    <xf numFmtId="0" fontId="9" fillId="0" borderId="10" xfId="21" applyFont="1" applyBorder="1" applyAlignment="1">
      <alignment horizontal="center"/>
      <protection/>
    </xf>
    <xf numFmtId="0" fontId="14" fillId="0" borderId="7" xfId="21" applyFont="1" applyBorder="1">
      <alignment/>
      <protection/>
    </xf>
    <xf numFmtId="0" fontId="18" fillId="0" borderId="8" xfId="21" applyFont="1" applyFill="1" applyBorder="1" applyAlignment="1">
      <alignment/>
      <protection/>
    </xf>
    <xf numFmtId="0" fontId="21" fillId="0" borderId="0" xfId="21" applyFont="1">
      <alignment/>
      <protection/>
    </xf>
    <xf numFmtId="0" fontId="9" fillId="0" borderId="4" xfId="21" applyFont="1" applyBorder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22" fillId="0" borderId="0" xfId="21" applyFont="1" applyBorder="1">
      <alignment/>
      <protection/>
    </xf>
    <xf numFmtId="0" fontId="11" fillId="0" borderId="0" xfId="21" applyFont="1" applyBorder="1">
      <alignment/>
      <protection/>
    </xf>
    <xf numFmtId="0" fontId="9" fillId="0" borderId="11" xfId="21" applyFont="1" applyBorder="1">
      <alignment/>
      <protection/>
    </xf>
    <xf numFmtId="165" fontId="9" fillId="0" borderId="11" xfId="20" applyNumberFormat="1" applyFont="1" applyBorder="1"/>
    <xf numFmtId="3" fontId="0" fillId="0" borderId="0" xfId="0" applyNumberFormat="1" applyFont="1"/>
    <xf numFmtId="0" fontId="17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1" xfId="22" applyFont="1" applyBorder="1" applyAlignment="1">
      <alignment horizontal="left" vertical="center" wrapText="1"/>
      <protection/>
    </xf>
    <xf numFmtId="0" fontId="29" fillId="0" borderId="1" xfId="0" applyFont="1" applyBorder="1" applyAlignment="1">
      <alignment horizontal="center" vertical="center" wrapText="1"/>
    </xf>
    <xf numFmtId="0" fontId="10" fillId="0" borderId="1" xfId="22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9" fillId="5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5" fillId="0" borderId="1" xfId="0" applyFont="1" applyBorder="1"/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9" fillId="7" borderId="1" xfId="0" applyFont="1" applyFill="1" applyBorder="1"/>
    <xf numFmtId="166" fontId="9" fillId="7" borderId="1" xfId="0" applyNumberFormat="1" applyFont="1" applyFill="1" applyBorder="1" applyAlignment="1">
      <alignment vertical="center"/>
    </xf>
    <xf numFmtId="165" fontId="9" fillId="7" borderId="1" xfId="20" applyNumberFormat="1" applyFont="1" applyFill="1" applyBorder="1" applyAlignment="1">
      <alignment horizontal="right"/>
    </xf>
    <xf numFmtId="0" fontId="9" fillId="0" borderId="0" xfId="0" applyFont="1"/>
    <xf numFmtId="0" fontId="9" fillId="8" borderId="1" xfId="0" applyFont="1" applyFill="1" applyBorder="1"/>
    <xf numFmtId="0" fontId="5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/>
    </xf>
    <xf numFmtId="3" fontId="33" fillId="0" borderId="1" xfId="0" applyNumberFormat="1" applyFont="1" applyBorder="1" applyAlignment="1">
      <alignment horizontal="center"/>
    </xf>
    <xf numFmtId="165" fontId="23" fillId="0" borderId="1" xfId="2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2" fillId="8" borderId="1" xfId="0" applyNumberFormat="1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/>
    </xf>
    <xf numFmtId="0" fontId="9" fillId="0" borderId="7" xfId="21" applyFont="1" applyBorder="1" applyAlignment="1">
      <alignment horizontal="center"/>
      <protection/>
    </xf>
    <xf numFmtId="0" fontId="9" fillId="0" borderId="0" xfId="21" applyFont="1" applyBorder="1" applyAlignment="1">
      <alignment/>
      <protection/>
    </xf>
    <xf numFmtId="0" fontId="20" fillId="0" borderId="0" xfId="21" applyFont="1" applyBorder="1" applyAlignment="1">
      <alignment/>
      <protection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8" fillId="0" borderId="0" xfId="0" applyNumberFormat="1" applyFont="1" applyBorder="1"/>
    <xf numFmtId="168" fontId="9" fillId="0" borderId="0" xfId="20" applyNumberFormat="1" applyFont="1" applyBorder="1" applyAlignment="1">
      <alignment horizontal="right"/>
    </xf>
    <xf numFmtId="168" fontId="9" fillId="0" borderId="0" xfId="20" applyNumberFormat="1" applyFont="1" applyBorder="1"/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 wrapText="1"/>
    </xf>
    <xf numFmtId="0" fontId="14" fillId="11" borderId="1" xfId="0" applyFont="1" applyFill="1" applyBorder="1"/>
    <xf numFmtId="0" fontId="9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3" fontId="8" fillId="0" borderId="1" xfId="0" applyNumberFormat="1" applyFont="1" applyBorder="1"/>
    <xf numFmtId="3" fontId="15" fillId="0" borderId="1" xfId="0" applyNumberFormat="1" applyFont="1" applyBorder="1"/>
    <xf numFmtId="3" fontId="23" fillId="0" borderId="1" xfId="0" applyNumberFormat="1" applyFont="1" applyBorder="1"/>
    <xf numFmtId="3" fontId="8" fillId="8" borderId="1" xfId="0" applyNumberFormat="1" applyFont="1" applyFill="1" applyBorder="1"/>
    <xf numFmtId="3" fontId="8" fillId="7" borderId="1" xfId="0" applyNumberFormat="1" applyFont="1" applyFill="1" applyBorder="1"/>
    <xf numFmtId="3" fontId="8" fillId="12" borderId="1" xfId="0" applyNumberFormat="1" applyFont="1" applyFill="1" applyBorder="1"/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34" fillId="6" borderId="1" xfId="0" applyFont="1" applyFill="1" applyBorder="1"/>
    <xf numFmtId="0" fontId="13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/>
    <xf numFmtId="0" fontId="10" fillId="0" borderId="1" xfId="0" applyFont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5" fillId="11" borderId="1" xfId="0" applyFont="1" applyFill="1" applyBorder="1"/>
    <xf numFmtId="168" fontId="11" fillId="0" borderId="1" xfId="20" applyNumberFormat="1" applyFont="1" applyFill="1" applyBorder="1" applyAlignment="1">
      <alignment horizontal="right" vertical="center" wrapText="1"/>
    </xf>
    <xf numFmtId="168" fontId="11" fillId="0" borderId="1" xfId="20" applyNumberFormat="1" applyFont="1" applyFill="1" applyBorder="1" applyAlignment="1">
      <alignment horizontal="center" vertical="center" wrapText="1"/>
    </xf>
    <xf numFmtId="168" fontId="11" fillId="0" borderId="1" xfId="20" applyNumberFormat="1" applyFont="1" applyFill="1" applyBorder="1" applyAlignment="1">
      <alignment horizontal="center" wrapText="1"/>
    </xf>
    <xf numFmtId="49" fontId="9" fillId="0" borderId="0" xfId="21" applyNumberFormat="1" applyFont="1" applyAlignment="1">
      <alignment horizontal="right"/>
      <protection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5" fillId="0" borderId="1" xfId="0" applyFont="1" applyBorder="1"/>
    <xf numFmtId="3" fontId="24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25" fillId="0" borderId="1" xfId="0" applyNumberFormat="1" applyFont="1" applyBorder="1"/>
    <xf numFmtId="3" fontId="24" fillId="0" borderId="1" xfId="0" applyNumberFormat="1" applyFont="1" applyBorder="1"/>
    <xf numFmtId="3" fontId="25" fillId="0" borderId="1" xfId="0" applyNumberFormat="1" applyFont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vertical="center"/>
    </xf>
    <xf numFmtId="3" fontId="24" fillId="7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9" fillId="0" borderId="7" xfId="21" applyNumberFormat="1" applyFont="1" applyBorder="1" applyAlignment="1">
      <alignment horizontal="right"/>
      <protection/>
    </xf>
    <xf numFmtId="0" fontId="9" fillId="0" borderId="7" xfId="21" applyFont="1" applyBorder="1">
      <alignment/>
      <protection/>
    </xf>
    <xf numFmtId="165" fontId="14" fillId="0" borderId="7" xfId="20" applyNumberFormat="1" applyFont="1" applyBorder="1"/>
    <xf numFmtId="165" fontId="11" fillId="0" borderId="7" xfId="20" applyNumberFormat="1" applyFont="1" applyBorder="1"/>
    <xf numFmtId="0" fontId="9" fillId="0" borderId="8" xfId="21" applyFont="1" applyBorder="1">
      <alignment/>
      <protection/>
    </xf>
    <xf numFmtId="0" fontId="14" fillId="0" borderId="11" xfId="21" applyFont="1" applyBorder="1">
      <alignment/>
      <protection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3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9" fillId="11" borderId="1" xfId="0" applyFont="1" applyFill="1" applyBorder="1"/>
    <xf numFmtId="3" fontId="9" fillId="12" borderId="1" xfId="0" applyNumberFormat="1" applyFont="1" applyFill="1" applyBorder="1"/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11" borderId="1" xfId="0" applyNumberFormat="1" applyFont="1" applyFill="1" applyBorder="1" applyAlignment="1">
      <alignment horizontal="right"/>
    </xf>
    <xf numFmtId="3" fontId="7" fillId="0" borderId="1" xfId="0" applyNumberFormat="1" applyFont="1" applyBorder="1"/>
    <xf numFmtId="3" fontId="8" fillId="0" borderId="1" xfId="0" applyNumberFormat="1" applyFont="1" applyBorder="1"/>
    <xf numFmtId="3" fontId="8" fillId="12" borderId="1" xfId="0" applyNumberFormat="1" applyFont="1" applyFill="1" applyBorder="1"/>
    <xf numFmtId="0" fontId="24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4" fillId="0" borderId="0" xfId="21" applyFont="1" applyAlignment="1">
      <alignment horizontal="right"/>
      <protection/>
    </xf>
    <xf numFmtId="0" fontId="9" fillId="0" borderId="0" xfId="21" applyFont="1" applyAlignment="1">
      <alignment horizontal="center"/>
      <protection/>
    </xf>
    <xf numFmtId="0" fontId="20" fillId="0" borderId="0" xfId="21" applyFont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4" xfId="21"/>
    <cellStyle name="Normal_KTRSZJ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F94"/>
  <sheetViews>
    <sheetView workbookViewId="0" topLeftCell="A1">
      <selection activeCell="A98" sqref="A98"/>
    </sheetView>
  </sheetViews>
  <sheetFormatPr defaultColWidth="9.140625" defaultRowHeight="15"/>
  <cols>
    <col min="1" max="1" width="77.421875" style="39" customWidth="1"/>
    <col min="2" max="2" width="9.140625" style="39" customWidth="1"/>
    <col min="3" max="3" width="13.57421875" style="39" customWidth="1"/>
    <col min="4" max="4" width="16.00390625" style="39" customWidth="1"/>
    <col min="5" max="5" width="11.8515625" style="39" customWidth="1"/>
    <col min="6" max="6" width="15.28125" style="39" bestFit="1" customWidth="1"/>
    <col min="7" max="16384" width="9.140625" style="39" customWidth="1"/>
  </cols>
  <sheetData>
    <row r="1" spans="1:6" ht="27" customHeight="1">
      <c r="A1" s="238" t="s">
        <v>588</v>
      </c>
      <c r="B1" s="239"/>
      <c r="C1" s="239"/>
      <c r="D1" s="239"/>
      <c r="E1" s="239"/>
      <c r="F1" s="240"/>
    </row>
    <row r="2" spans="1:6" ht="23.25" customHeight="1">
      <c r="A2" s="241" t="s">
        <v>0</v>
      </c>
      <c r="B2" s="239"/>
      <c r="C2" s="239"/>
      <c r="D2" s="239"/>
      <c r="E2" s="239"/>
      <c r="F2" s="240"/>
    </row>
    <row r="3" spans="1:6" ht="55.2">
      <c r="A3" s="179" t="s">
        <v>1</v>
      </c>
      <c r="B3" s="104" t="s">
        <v>2</v>
      </c>
      <c r="C3" s="187" t="s">
        <v>3</v>
      </c>
      <c r="D3" s="187" t="s">
        <v>4</v>
      </c>
      <c r="E3" s="187" t="s">
        <v>5</v>
      </c>
      <c r="F3" s="187" t="s">
        <v>6</v>
      </c>
    </row>
    <row r="4" spans="1:6" ht="15">
      <c r="A4" s="188" t="s">
        <v>7</v>
      </c>
      <c r="B4" s="172" t="s">
        <v>8</v>
      </c>
      <c r="C4" s="180">
        <v>18225</v>
      </c>
      <c r="D4" s="180"/>
      <c r="E4" s="180"/>
      <c r="F4" s="180">
        <f>SUM(C4:E4)</f>
        <v>18225</v>
      </c>
    </row>
    <row r="5" spans="1:6" ht="15">
      <c r="A5" s="114" t="s">
        <v>9</v>
      </c>
      <c r="B5" s="172" t="s">
        <v>10</v>
      </c>
      <c r="C5" s="180"/>
      <c r="D5" s="180"/>
      <c r="E5" s="180"/>
      <c r="F5" s="180">
        <f aca="true" t="shared" si="0" ref="F5:F9">SUM(C5:E5)</f>
        <v>0</v>
      </c>
    </row>
    <row r="6" spans="1:6" ht="22.95" customHeight="1">
      <c r="A6" s="114" t="s">
        <v>541</v>
      </c>
      <c r="B6" s="172" t="s">
        <v>11</v>
      </c>
      <c r="C6" s="180">
        <v>9127</v>
      </c>
      <c r="D6" s="180"/>
      <c r="E6" s="180"/>
      <c r="F6" s="180">
        <f>SUM(C6:E6)</f>
        <v>9127</v>
      </c>
    </row>
    <row r="7" spans="1:6" ht="15" customHeight="1">
      <c r="A7" s="114" t="s">
        <v>12</v>
      </c>
      <c r="B7" s="172" t="s">
        <v>13</v>
      </c>
      <c r="C7" s="180">
        <v>2270</v>
      </c>
      <c r="D7" s="180"/>
      <c r="E7" s="180"/>
      <c r="F7" s="180">
        <v>2270</v>
      </c>
    </row>
    <row r="8" spans="1:6" ht="15" customHeight="1">
      <c r="A8" s="114" t="s">
        <v>542</v>
      </c>
      <c r="B8" s="172" t="s">
        <v>14</v>
      </c>
      <c r="C8" s="180">
        <v>1958</v>
      </c>
      <c r="D8" s="180"/>
      <c r="E8" s="180"/>
      <c r="F8" s="180">
        <f t="shared" si="0"/>
        <v>1958</v>
      </c>
    </row>
    <row r="9" spans="1:6" ht="15" customHeight="1">
      <c r="A9" s="114" t="s">
        <v>543</v>
      </c>
      <c r="B9" s="172" t="s">
        <v>15</v>
      </c>
      <c r="C9" s="180"/>
      <c r="D9" s="180"/>
      <c r="E9" s="180"/>
      <c r="F9" s="180">
        <f t="shared" si="0"/>
        <v>0</v>
      </c>
    </row>
    <row r="10" spans="1:6" ht="15" customHeight="1">
      <c r="A10" s="109" t="s">
        <v>16</v>
      </c>
      <c r="B10" s="146" t="s">
        <v>17</v>
      </c>
      <c r="C10" s="181">
        <f>SUM(C4:C9)</f>
        <v>31580</v>
      </c>
      <c r="D10" s="181">
        <f>SUM(D4:D9)</f>
        <v>0</v>
      </c>
      <c r="E10" s="181">
        <f>SUM(E4:E9)</f>
        <v>0</v>
      </c>
      <c r="F10" s="181">
        <f>SUM(F4:F9)</f>
        <v>31580</v>
      </c>
    </row>
    <row r="11" spans="1:6" ht="15">
      <c r="A11" s="114" t="s">
        <v>18</v>
      </c>
      <c r="B11" s="172" t="s">
        <v>19</v>
      </c>
      <c r="C11" s="180"/>
      <c r="D11" s="180"/>
      <c r="E11" s="180"/>
      <c r="F11" s="180"/>
    </row>
    <row r="12" spans="1:6" ht="25.2" customHeight="1">
      <c r="A12" s="114" t="s">
        <v>20</v>
      </c>
      <c r="B12" s="172" t="s">
        <v>21</v>
      </c>
      <c r="C12" s="180"/>
      <c r="D12" s="180"/>
      <c r="E12" s="180"/>
      <c r="F12" s="180"/>
    </row>
    <row r="13" spans="1:6" ht="27" customHeight="1">
      <c r="A13" s="114" t="s">
        <v>22</v>
      </c>
      <c r="B13" s="172" t="s">
        <v>23</v>
      </c>
      <c r="C13" s="180"/>
      <c r="D13" s="180"/>
      <c r="E13" s="180"/>
      <c r="F13" s="180"/>
    </row>
    <row r="14" spans="1:6" ht="26.4" customHeight="1">
      <c r="A14" s="114" t="s">
        <v>24</v>
      </c>
      <c r="B14" s="172" t="s">
        <v>25</v>
      </c>
      <c r="C14" s="180"/>
      <c r="D14" s="180"/>
      <c r="E14" s="180"/>
      <c r="F14" s="180"/>
    </row>
    <row r="15" spans="1:6" ht="15" customHeight="1">
      <c r="A15" s="114" t="s">
        <v>544</v>
      </c>
      <c r="B15" s="172" t="s">
        <v>26</v>
      </c>
      <c r="C15" s="180"/>
      <c r="D15" s="180"/>
      <c r="E15" s="180"/>
      <c r="F15" s="182">
        <f>SUM(C15:E15)</f>
        <v>0</v>
      </c>
    </row>
    <row r="16" spans="1:6" ht="15" customHeight="1">
      <c r="A16" s="109" t="s">
        <v>27</v>
      </c>
      <c r="B16" s="146" t="s">
        <v>28</v>
      </c>
      <c r="C16" s="181">
        <f>SUM(C10,C15)</f>
        <v>31580</v>
      </c>
      <c r="D16" s="181">
        <f>SUM(D10,D15)</f>
        <v>0</v>
      </c>
      <c r="E16" s="181">
        <f>SUM(E10,E15)</f>
        <v>0</v>
      </c>
      <c r="F16" s="181">
        <f>SUM(F10,F15)</f>
        <v>31580</v>
      </c>
    </row>
    <row r="17" spans="1:6" ht="15" customHeight="1">
      <c r="A17" s="114" t="s">
        <v>41</v>
      </c>
      <c r="B17" s="172" t="s">
        <v>42</v>
      </c>
      <c r="C17" s="180"/>
      <c r="D17" s="180"/>
      <c r="E17" s="180"/>
      <c r="F17" s="180"/>
    </row>
    <row r="18" spans="1:6" ht="15" customHeight="1">
      <c r="A18" s="114" t="s">
        <v>43</v>
      </c>
      <c r="B18" s="172" t="s">
        <v>44</v>
      </c>
      <c r="C18" s="180"/>
      <c r="D18" s="180"/>
      <c r="E18" s="180"/>
      <c r="F18" s="180"/>
    </row>
    <row r="19" spans="1:6" ht="15" customHeight="1">
      <c r="A19" s="109" t="s">
        <v>45</v>
      </c>
      <c r="B19" s="146" t="s">
        <v>46</v>
      </c>
      <c r="C19" s="181"/>
      <c r="D19" s="180"/>
      <c r="E19" s="180"/>
      <c r="F19" s="180"/>
    </row>
    <row r="20" spans="1:6" ht="15" customHeight="1">
      <c r="A20" s="114" t="s">
        <v>47</v>
      </c>
      <c r="B20" s="172" t="s">
        <v>48</v>
      </c>
      <c r="C20" s="181"/>
      <c r="D20" s="180"/>
      <c r="E20" s="180"/>
      <c r="F20" s="180"/>
    </row>
    <row r="21" spans="1:6" ht="15" customHeight="1">
      <c r="A21" s="114" t="s">
        <v>49</v>
      </c>
      <c r="B21" s="172" t="s">
        <v>50</v>
      </c>
      <c r="C21" s="181"/>
      <c r="D21" s="180"/>
      <c r="E21" s="180"/>
      <c r="F21" s="180"/>
    </row>
    <row r="22" spans="1:6" ht="15" customHeight="1">
      <c r="A22" s="109" t="s">
        <v>554</v>
      </c>
      <c r="B22" s="146" t="s">
        <v>52</v>
      </c>
      <c r="C22" s="181"/>
      <c r="D22" s="181">
        <v>2000</v>
      </c>
      <c r="E22" s="181"/>
      <c r="F22" s="181">
        <f>SUM(C22:E22)</f>
        <v>2000</v>
      </c>
    </row>
    <row r="23" spans="1:6" ht="15" customHeight="1">
      <c r="A23" s="114" t="s">
        <v>467</v>
      </c>
      <c r="B23" s="172" t="s">
        <v>53</v>
      </c>
      <c r="C23" s="182">
        <v>6500</v>
      </c>
      <c r="D23" s="183"/>
      <c r="E23" s="182"/>
      <c r="F23" s="181">
        <f>SUM(C23:E23)</f>
        <v>6500</v>
      </c>
    </row>
    <row r="24" spans="1:6" ht="15" customHeight="1">
      <c r="A24" s="114" t="s">
        <v>545</v>
      </c>
      <c r="B24" s="172" t="s">
        <v>54</v>
      </c>
      <c r="C24" s="180"/>
      <c r="D24" s="180"/>
      <c r="E24" s="180"/>
      <c r="F24" s="181">
        <f aca="true" t="shared" si="1" ref="F24:F26">SUM(C24:E24)</f>
        <v>0</v>
      </c>
    </row>
    <row r="25" spans="1:6" ht="15" customHeight="1">
      <c r="A25" s="114" t="s">
        <v>546</v>
      </c>
      <c r="B25" s="172" t="s">
        <v>55</v>
      </c>
      <c r="C25" s="180"/>
      <c r="D25" s="180"/>
      <c r="E25" s="180"/>
      <c r="F25" s="181">
        <f t="shared" si="1"/>
        <v>0</v>
      </c>
    </row>
    <row r="26" spans="1:6" ht="15" customHeight="1">
      <c r="A26" s="114" t="s">
        <v>58</v>
      </c>
      <c r="B26" s="172" t="s">
        <v>59</v>
      </c>
      <c r="C26" s="180">
        <v>0</v>
      </c>
      <c r="D26" s="180"/>
      <c r="E26" s="180"/>
      <c r="F26" s="181">
        <f t="shared" si="1"/>
        <v>0</v>
      </c>
    </row>
    <row r="27" spans="1:6" ht="15" customHeight="1">
      <c r="A27" s="109" t="s">
        <v>60</v>
      </c>
      <c r="B27" s="146" t="s">
        <v>61</v>
      </c>
      <c r="C27" s="181">
        <f>SUM(C23:C26)</f>
        <v>6500</v>
      </c>
      <c r="D27" s="181">
        <f>SUM(D23:D26)</f>
        <v>0</v>
      </c>
      <c r="E27" s="181">
        <f>SUM(E23:E26)</f>
        <v>0</v>
      </c>
      <c r="F27" s="181">
        <f>SUM(F23:F26)</f>
        <v>6500</v>
      </c>
    </row>
    <row r="28" spans="1:6" ht="15" customHeight="1">
      <c r="A28" s="114" t="s">
        <v>62</v>
      </c>
      <c r="B28" s="172" t="s">
        <v>63</v>
      </c>
      <c r="C28" s="180">
        <v>50</v>
      </c>
      <c r="D28" s="180"/>
      <c r="E28" s="180"/>
      <c r="F28" s="180">
        <f>SUM(C28:E28)</f>
        <v>50</v>
      </c>
    </row>
    <row r="29" spans="1:6" ht="15" customHeight="1">
      <c r="A29" s="109" t="s">
        <v>64</v>
      </c>
      <c r="B29" s="146" t="s">
        <v>65</v>
      </c>
      <c r="C29" s="181">
        <f>SUM(C22,C27:C28)</f>
        <v>6550</v>
      </c>
      <c r="D29" s="181">
        <f>SUM(D22,D27:D28)</f>
        <v>2000</v>
      </c>
      <c r="E29" s="181">
        <f>SUM(E22,E27:E28)</f>
        <v>0</v>
      </c>
      <c r="F29" s="181">
        <f>SUM(F22,F27:F28)</f>
        <v>8550</v>
      </c>
    </row>
    <row r="30" spans="1:6" ht="15" customHeight="1">
      <c r="A30" s="106" t="s">
        <v>66</v>
      </c>
      <c r="B30" s="172" t="s">
        <v>67</v>
      </c>
      <c r="C30" s="180"/>
      <c r="D30" s="180"/>
      <c r="E30" s="180"/>
      <c r="F30" s="180"/>
    </row>
    <row r="31" spans="1:6" ht="15" customHeight="1">
      <c r="A31" s="106" t="s">
        <v>68</v>
      </c>
      <c r="B31" s="172" t="s">
        <v>69</v>
      </c>
      <c r="C31" s="180">
        <v>50</v>
      </c>
      <c r="D31" s="180"/>
      <c r="E31" s="180"/>
      <c r="F31" s="180">
        <f>SUM(C31:E31)</f>
        <v>50</v>
      </c>
    </row>
    <row r="32" spans="1:6" ht="15" customHeight="1">
      <c r="A32" s="106" t="s">
        <v>547</v>
      </c>
      <c r="B32" s="172" t="s">
        <v>70</v>
      </c>
      <c r="C32" s="180"/>
      <c r="D32" s="180"/>
      <c r="E32" s="180"/>
      <c r="F32" s="180">
        <f aca="true" t="shared" si="2" ref="F32:F39">SUM(C32:E32)</f>
        <v>0</v>
      </c>
    </row>
    <row r="33" spans="1:6" ht="15" customHeight="1">
      <c r="A33" s="106" t="s">
        <v>548</v>
      </c>
      <c r="B33" s="172" t="s">
        <v>71</v>
      </c>
      <c r="C33" s="180">
        <v>1545</v>
      </c>
      <c r="D33" s="180"/>
      <c r="E33" s="180"/>
      <c r="F33" s="180">
        <f t="shared" si="2"/>
        <v>1545</v>
      </c>
    </row>
    <row r="34" spans="1:6" ht="15" customHeight="1">
      <c r="A34" s="106" t="s">
        <v>72</v>
      </c>
      <c r="B34" s="172" t="s">
        <v>73</v>
      </c>
      <c r="C34" s="180">
        <v>800</v>
      </c>
      <c r="D34" s="180"/>
      <c r="E34" s="180"/>
      <c r="F34" s="180">
        <f t="shared" si="2"/>
        <v>800</v>
      </c>
    </row>
    <row r="35" spans="1:6" ht="15" customHeight="1">
      <c r="A35" s="106" t="s">
        <v>74</v>
      </c>
      <c r="B35" s="172" t="s">
        <v>75</v>
      </c>
      <c r="C35" s="180">
        <v>216</v>
      </c>
      <c r="D35" s="180"/>
      <c r="E35" s="180"/>
      <c r="F35" s="180">
        <f t="shared" si="2"/>
        <v>216</v>
      </c>
    </row>
    <row r="36" spans="1:6" ht="15" customHeight="1">
      <c r="A36" s="106" t="s">
        <v>76</v>
      </c>
      <c r="B36" s="172" t="s">
        <v>77</v>
      </c>
      <c r="C36" s="180"/>
      <c r="D36" s="180"/>
      <c r="E36" s="180"/>
      <c r="F36" s="180">
        <f t="shared" si="2"/>
        <v>0</v>
      </c>
    </row>
    <row r="37" spans="1:6" ht="15" customHeight="1">
      <c r="A37" s="106" t="s">
        <v>78</v>
      </c>
      <c r="B37" s="172" t="s">
        <v>79</v>
      </c>
      <c r="C37" s="180"/>
      <c r="D37" s="180"/>
      <c r="E37" s="180"/>
      <c r="F37" s="180">
        <f t="shared" si="2"/>
        <v>0</v>
      </c>
    </row>
    <row r="38" spans="1:6" ht="15" customHeight="1">
      <c r="A38" s="106" t="s">
        <v>80</v>
      </c>
      <c r="B38" s="172" t="s">
        <v>81</v>
      </c>
      <c r="C38" s="180"/>
      <c r="D38" s="180"/>
      <c r="E38" s="180"/>
      <c r="F38" s="180">
        <f t="shared" si="2"/>
        <v>0</v>
      </c>
    </row>
    <row r="39" spans="1:6" ht="15" customHeight="1">
      <c r="A39" s="106" t="s">
        <v>82</v>
      </c>
      <c r="B39" s="172" t="s">
        <v>83</v>
      </c>
      <c r="C39" s="180"/>
      <c r="D39" s="180"/>
      <c r="E39" s="180"/>
      <c r="F39" s="180">
        <f t="shared" si="2"/>
        <v>0</v>
      </c>
    </row>
    <row r="40" spans="1:6" ht="15" customHeight="1">
      <c r="A40" s="115" t="s">
        <v>84</v>
      </c>
      <c r="B40" s="146" t="s">
        <v>85</v>
      </c>
      <c r="C40" s="181">
        <f>SUM(C30:C39)</f>
        <v>2611</v>
      </c>
      <c r="D40" s="181">
        <f>SUM(D30:D39)</f>
        <v>0</v>
      </c>
      <c r="E40" s="181">
        <f>SUM(E30:E39)</f>
        <v>0</v>
      </c>
      <c r="F40" s="181">
        <f>SUM(F30:F39)</f>
        <v>2611</v>
      </c>
    </row>
    <row r="41" spans="1:6" ht="15" customHeight="1">
      <c r="A41" s="106" t="s">
        <v>98</v>
      </c>
      <c r="B41" s="172" t="s">
        <v>99</v>
      </c>
      <c r="C41" s="180"/>
      <c r="D41" s="180"/>
      <c r="E41" s="180"/>
      <c r="F41" s="180"/>
    </row>
    <row r="42" spans="1:6" ht="15" customHeight="1">
      <c r="A42" s="114" t="s">
        <v>100</v>
      </c>
      <c r="B42" s="172" t="s">
        <v>101</v>
      </c>
      <c r="C42" s="180"/>
      <c r="D42" s="180"/>
      <c r="E42" s="180"/>
      <c r="F42" s="180"/>
    </row>
    <row r="43" spans="1:6" ht="15" customHeight="1">
      <c r="A43" s="106" t="s">
        <v>102</v>
      </c>
      <c r="B43" s="172" t="s">
        <v>103</v>
      </c>
      <c r="C43" s="180"/>
      <c r="D43" s="180"/>
      <c r="E43" s="180"/>
      <c r="F43" s="180"/>
    </row>
    <row r="44" spans="1:6" ht="15" customHeight="1">
      <c r="A44" s="109" t="s">
        <v>104</v>
      </c>
      <c r="B44" s="146" t="s">
        <v>105</v>
      </c>
      <c r="C44" s="181">
        <f>SUM(C41:C43)</f>
        <v>0</v>
      </c>
      <c r="D44" s="181">
        <f>SUM(D41:D43)</f>
        <v>0</v>
      </c>
      <c r="E44" s="181">
        <f>SUM(E41:E43)</f>
        <v>0</v>
      </c>
      <c r="F44" s="181">
        <f>SUM(F41:F43)</f>
        <v>0</v>
      </c>
    </row>
    <row r="45" spans="1:6" ht="15" customHeight="1">
      <c r="A45" s="189" t="s">
        <v>549</v>
      </c>
      <c r="B45" s="147"/>
      <c r="C45" s="184">
        <f>SUM(C16,C29,C40,C44,)</f>
        <v>40741</v>
      </c>
      <c r="D45" s="184">
        <f>SUM(D16,D29,D40,D44,)</f>
        <v>2000</v>
      </c>
      <c r="E45" s="184">
        <f>SUM(E16,E29,E40,E44,)</f>
        <v>0</v>
      </c>
      <c r="F45" s="184">
        <f>SUM(F16,F29,F40,F44,)</f>
        <v>42741</v>
      </c>
    </row>
    <row r="46" spans="1:6" ht="15" customHeight="1">
      <c r="A46" s="114" t="s">
        <v>29</v>
      </c>
      <c r="B46" s="172" t="s">
        <v>30</v>
      </c>
      <c r="C46" s="180"/>
      <c r="D46" s="180"/>
      <c r="E46" s="180"/>
      <c r="F46" s="180"/>
    </row>
    <row r="47" spans="1:6" ht="25.2" customHeight="1">
      <c r="A47" s="114" t="s">
        <v>31</v>
      </c>
      <c r="B47" s="172" t="s">
        <v>32</v>
      </c>
      <c r="C47" s="180"/>
      <c r="D47" s="180"/>
      <c r="E47" s="180"/>
      <c r="F47" s="180"/>
    </row>
    <row r="48" spans="1:6" ht="22.95" customHeight="1">
      <c r="A48" s="114" t="s">
        <v>33</v>
      </c>
      <c r="B48" s="172" t="s">
        <v>34</v>
      </c>
      <c r="C48" s="180"/>
      <c r="D48" s="180"/>
      <c r="E48" s="180"/>
      <c r="F48" s="180"/>
    </row>
    <row r="49" spans="1:6" ht="22.95" customHeight="1">
      <c r="A49" s="114" t="s">
        <v>35</v>
      </c>
      <c r="B49" s="172" t="s">
        <v>36</v>
      </c>
      <c r="C49" s="180"/>
      <c r="D49" s="180"/>
      <c r="E49" s="180"/>
      <c r="F49" s="180"/>
    </row>
    <row r="50" spans="1:6" ht="15" customHeight="1">
      <c r="A50" s="114" t="s">
        <v>37</v>
      </c>
      <c r="B50" s="172" t="s">
        <v>38</v>
      </c>
      <c r="C50" s="180"/>
      <c r="D50" s="180">
        <v>314120</v>
      </c>
      <c r="E50" s="180"/>
      <c r="F50" s="180">
        <f>SUM(D50:E50)</f>
        <v>314120</v>
      </c>
    </row>
    <row r="51" spans="1:6" ht="15" customHeight="1">
      <c r="A51" s="109" t="s">
        <v>39</v>
      </c>
      <c r="B51" s="146" t="s">
        <v>40</v>
      </c>
      <c r="C51" s="181">
        <f>SUM(C46:C50)</f>
        <v>0</v>
      </c>
      <c r="D51" s="181">
        <f aca="true" t="shared" si="3" ref="D51:F51">SUM(D46:D50)</f>
        <v>314120</v>
      </c>
      <c r="E51" s="181">
        <f t="shared" si="3"/>
        <v>0</v>
      </c>
      <c r="F51" s="181">
        <f t="shared" si="3"/>
        <v>314120</v>
      </c>
    </row>
    <row r="52" spans="1:6" ht="15" customHeight="1">
      <c r="A52" s="106" t="s">
        <v>86</v>
      </c>
      <c r="B52" s="172" t="s">
        <v>87</v>
      </c>
      <c r="C52" s="181"/>
      <c r="D52" s="180"/>
      <c r="E52" s="180"/>
      <c r="F52" s="180"/>
    </row>
    <row r="53" spans="1:6" ht="15" customHeight="1">
      <c r="A53" s="106" t="s">
        <v>88</v>
      </c>
      <c r="B53" s="172" t="s">
        <v>89</v>
      </c>
      <c r="C53" s="180"/>
      <c r="D53" s="180">
        <v>12500</v>
      </c>
      <c r="E53" s="180"/>
      <c r="F53" s="180">
        <f>SUM(D53:E53)</f>
        <v>12500</v>
      </c>
    </row>
    <row r="54" spans="1:6" ht="15" customHeight="1">
      <c r="A54" s="106" t="s">
        <v>90</v>
      </c>
      <c r="B54" s="172" t="s">
        <v>91</v>
      </c>
      <c r="C54" s="181"/>
      <c r="D54" s="180">
        <v>800</v>
      </c>
      <c r="E54" s="180"/>
      <c r="F54" s="180">
        <v>800</v>
      </c>
    </row>
    <row r="55" spans="1:6" ht="15" customHeight="1">
      <c r="A55" s="106" t="s">
        <v>92</v>
      </c>
      <c r="B55" s="172" t="s">
        <v>93</v>
      </c>
      <c r="C55" s="180"/>
      <c r="D55" s="180"/>
      <c r="E55" s="180"/>
      <c r="F55" s="180"/>
    </row>
    <row r="56" spans="1:6" ht="15" customHeight="1">
      <c r="A56" s="106" t="s">
        <v>94</v>
      </c>
      <c r="B56" s="172" t="s">
        <v>95</v>
      </c>
      <c r="C56" s="180"/>
      <c r="D56" s="180"/>
      <c r="E56" s="180"/>
      <c r="F56" s="180"/>
    </row>
    <row r="57" spans="1:6" ht="15" customHeight="1">
      <c r="A57" s="109" t="s">
        <v>96</v>
      </c>
      <c r="B57" s="146" t="s">
        <v>97</v>
      </c>
      <c r="C57" s="181">
        <f>SUM(C52:C56)</f>
        <v>0</v>
      </c>
      <c r="D57" s="181">
        <f>SUM(D52:D56)</f>
        <v>13300</v>
      </c>
      <c r="E57" s="181">
        <f>SUM(E52:E56)</f>
        <v>0</v>
      </c>
      <c r="F57" s="181">
        <f>SUM(F52:F56)</f>
        <v>13300</v>
      </c>
    </row>
    <row r="58" spans="1:6" ht="23.25" customHeight="1">
      <c r="A58" s="114" t="s">
        <v>106</v>
      </c>
      <c r="B58" s="172" t="s">
        <v>550</v>
      </c>
      <c r="C58" s="180"/>
      <c r="D58" s="180">
        <v>50</v>
      </c>
      <c r="E58" s="180"/>
      <c r="F58" s="180">
        <v>50</v>
      </c>
    </row>
    <row r="59" spans="1:6" ht="15" customHeight="1" hidden="1">
      <c r="A59" s="106" t="s">
        <v>551</v>
      </c>
      <c r="B59" s="172" t="s">
        <v>552</v>
      </c>
      <c r="C59" s="180">
        <v>0</v>
      </c>
      <c r="D59" s="180"/>
      <c r="E59" s="180"/>
      <c r="F59" s="180">
        <v>0</v>
      </c>
    </row>
    <row r="60" spans="1:6" ht="15" customHeight="1" hidden="1">
      <c r="A60" s="106" t="s">
        <v>108</v>
      </c>
      <c r="B60" s="172" t="s">
        <v>109</v>
      </c>
      <c r="C60" s="180"/>
      <c r="D60" s="180"/>
      <c r="E60" s="180"/>
      <c r="F60" s="180"/>
    </row>
    <row r="61" spans="1:6" ht="15" customHeight="1" hidden="1">
      <c r="A61" s="109" t="s">
        <v>110</v>
      </c>
      <c r="B61" s="146" t="s">
        <v>111</v>
      </c>
      <c r="C61" s="181">
        <f>SUM(C58:C60)</f>
        <v>0</v>
      </c>
      <c r="D61" s="181">
        <f>SUM(D58:D60)</f>
        <v>50</v>
      </c>
      <c r="E61" s="181">
        <f>SUM(E58:E60)</f>
        <v>0</v>
      </c>
      <c r="F61" s="181">
        <f>SUM(F58:F60)</f>
        <v>50</v>
      </c>
    </row>
    <row r="62" spans="1:6" ht="15" customHeight="1">
      <c r="A62" s="114" t="s">
        <v>37</v>
      </c>
      <c r="B62" s="172" t="s">
        <v>552</v>
      </c>
      <c r="C62" s="180"/>
      <c r="D62" s="180"/>
      <c r="E62" s="180"/>
      <c r="F62" s="180">
        <f>SUM(C62:E62)</f>
        <v>0</v>
      </c>
    </row>
    <row r="63" spans="1:6" ht="15" customHeight="1">
      <c r="A63" s="189" t="s">
        <v>553</v>
      </c>
      <c r="B63" s="147"/>
      <c r="C63" s="184">
        <f>SUM(C61,C57,C51)</f>
        <v>0</v>
      </c>
      <c r="D63" s="184">
        <f>SUM(D51,D57,D58,D62)</f>
        <v>327470</v>
      </c>
      <c r="E63" s="184">
        <f aca="true" t="shared" si="4" ref="E63:F63">SUM(E51,E57,E58,E62)</f>
        <v>0</v>
      </c>
      <c r="F63" s="184">
        <f t="shared" si="4"/>
        <v>327470</v>
      </c>
    </row>
    <row r="64" spans="1:6" ht="15">
      <c r="A64" s="190" t="s">
        <v>112</v>
      </c>
      <c r="B64" s="175" t="s">
        <v>113</v>
      </c>
      <c r="C64" s="185">
        <f>SUM(C45,C63)</f>
        <v>40741</v>
      </c>
      <c r="D64" s="185">
        <f>SUM(D45,D63)</f>
        <v>329470</v>
      </c>
      <c r="E64" s="185">
        <f>SUM(E45,E63)</f>
        <v>0</v>
      </c>
      <c r="F64" s="185">
        <f>SUM(F45,F63)</f>
        <v>370211</v>
      </c>
    </row>
    <row r="65" spans="1:6" ht="15">
      <c r="A65" s="191" t="s">
        <v>114</v>
      </c>
      <c r="B65" s="176"/>
      <c r="C65" s="182">
        <v>10479</v>
      </c>
      <c r="D65" s="182">
        <v>-8773</v>
      </c>
      <c r="E65" s="182"/>
      <c r="F65" s="182">
        <f>SUM(C65:E65)</f>
        <v>1706</v>
      </c>
    </row>
    <row r="66" spans="1:6" ht="15">
      <c r="A66" s="191" t="s">
        <v>115</v>
      </c>
      <c r="B66" s="176"/>
      <c r="C66" s="182"/>
      <c r="D66" s="182">
        <v>-106102</v>
      </c>
      <c r="E66" s="182"/>
      <c r="F66" s="182">
        <f>SUM(C66:E66)</f>
        <v>-106102</v>
      </c>
    </row>
    <row r="67" spans="1:6" ht="15" customHeight="1" hidden="1">
      <c r="A67" s="192" t="s">
        <v>116</v>
      </c>
      <c r="B67" s="173" t="s">
        <v>117</v>
      </c>
      <c r="C67" s="180"/>
      <c r="D67" s="180"/>
      <c r="E67" s="180"/>
      <c r="F67" s="182">
        <f aca="true" t="shared" si="5" ref="F67:F70">SUM(C67:E67)</f>
        <v>0</v>
      </c>
    </row>
    <row r="68" spans="1:6" ht="15" customHeight="1" hidden="1">
      <c r="A68" s="106" t="s">
        <v>118</v>
      </c>
      <c r="B68" s="173" t="s">
        <v>119</v>
      </c>
      <c r="C68" s="180"/>
      <c r="D68" s="180"/>
      <c r="E68" s="180"/>
      <c r="F68" s="182">
        <f t="shared" si="5"/>
        <v>0</v>
      </c>
    </row>
    <row r="69" spans="1:6" ht="15" customHeight="1" hidden="1">
      <c r="A69" s="192" t="s">
        <v>120</v>
      </c>
      <c r="B69" s="173" t="s">
        <v>121</v>
      </c>
      <c r="C69" s="180"/>
      <c r="D69" s="180"/>
      <c r="E69" s="180"/>
      <c r="F69" s="182">
        <f t="shared" si="5"/>
        <v>0</v>
      </c>
    </row>
    <row r="70" spans="1:6" ht="15">
      <c r="A70" s="115" t="s">
        <v>590</v>
      </c>
      <c r="B70" s="174" t="s">
        <v>122</v>
      </c>
      <c r="C70" s="180"/>
      <c r="D70" s="180">
        <f>142467+5000</f>
        <v>147467</v>
      </c>
      <c r="E70" s="180"/>
      <c r="F70" s="182">
        <f t="shared" si="5"/>
        <v>147467</v>
      </c>
    </row>
    <row r="71" spans="1:6" ht="15" customHeight="1" hidden="1">
      <c r="A71" s="106" t="s">
        <v>123</v>
      </c>
      <c r="B71" s="173" t="s">
        <v>124</v>
      </c>
      <c r="C71" s="182">
        <v>0</v>
      </c>
      <c r="D71" s="182">
        <v>0</v>
      </c>
      <c r="E71" s="182">
        <v>0</v>
      </c>
      <c r="F71" s="182">
        <v>0</v>
      </c>
    </row>
    <row r="72" spans="1:6" ht="15" customHeight="1" hidden="1">
      <c r="A72" s="192" t="s">
        <v>125</v>
      </c>
      <c r="B72" s="173" t="s">
        <v>126</v>
      </c>
      <c r="C72" s="180"/>
      <c r="D72" s="180"/>
      <c r="E72" s="180"/>
      <c r="F72" s="180"/>
    </row>
    <row r="73" spans="1:6" ht="15" customHeight="1" hidden="1">
      <c r="A73" s="106" t="s">
        <v>127</v>
      </c>
      <c r="B73" s="173" t="s">
        <v>128</v>
      </c>
      <c r="C73" s="180"/>
      <c r="D73" s="180"/>
      <c r="E73" s="180"/>
      <c r="F73" s="180"/>
    </row>
    <row r="74" spans="1:6" ht="15" customHeight="1" hidden="1">
      <c r="A74" s="192" t="s">
        <v>129</v>
      </c>
      <c r="B74" s="173" t="s">
        <v>130</v>
      </c>
      <c r="C74" s="180"/>
      <c r="D74" s="180"/>
      <c r="E74" s="180"/>
      <c r="F74" s="180"/>
    </row>
    <row r="75" spans="1:6" ht="15">
      <c r="A75" s="138" t="s">
        <v>131</v>
      </c>
      <c r="B75" s="174" t="s">
        <v>132</v>
      </c>
      <c r="C75" s="181"/>
      <c r="D75" s="181"/>
      <c r="E75" s="181"/>
      <c r="F75" s="181"/>
    </row>
    <row r="76" spans="1:6" ht="15">
      <c r="A76" s="114" t="s">
        <v>133</v>
      </c>
      <c r="B76" s="173" t="s">
        <v>134</v>
      </c>
      <c r="C76" s="180"/>
      <c r="D76" s="180"/>
      <c r="E76" s="180"/>
      <c r="F76" s="180">
        <f>SUM(C76:E76)</f>
        <v>0</v>
      </c>
    </row>
    <row r="77" spans="1:6" ht="15">
      <c r="A77" s="114" t="s">
        <v>135</v>
      </c>
      <c r="B77" s="173" t="s">
        <v>134</v>
      </c>
      <c r="C77" s="180"/>
      <c r="D77" s="180">
        <v>105500</v>
      </c>
      <c r="E77" s="180"/>
      <c r="F77" s="180">
        <f>SUM(C77:E77)</f>
        <v>105500</v>
      </c>
    </row>
    <row r="78" spans="1:6" ht="15">
      <c r="A78" s="114" t="s">
        <v>136</v>
      </c>
      <c r="B78" s="173" t="s">
        <v>137</v>
      </c>
      <c r="C78" s="180"/>
      <c r="D78" s="180"/>
      <c r="E78" s="180"/>
      <c r="F78" s="180"/>
    </row>
    <row r="79" spans="1:6" ht="15">
      <c r="A79" s="114" t="s">
        <v>138</v>
      </c>
      <c r="B79" s="173" t="s">
        <v>137</v>
      </c>
      <c r="C79" s="180"/>
      <c r="D79" s="180"/>
      <c r="E79" s="180"/>
      <c r="F79" s="180"/>
    </row>
    <row r="80" spans="1:6" ht="15">
      <c r="A80" s="109" t="s">
        <v>139</v>
      </c>
      <c r="B80" s="174" t="s">
        <v>140</v>
      </c>
      <c r="C80" s="181">
        <f aca="true" t="shared" si="6" ref="C80">SUM(C75:C79)</f>
        <v>0</v>
      </c>
      <c r="D80" s="181">
        <f aca="true" t="shared" si="7" ref="D80">SUM(D75:D79)</f>
        <v>105500</v>
      </c>
      <c r="E80" s="181">
        <f aca="true" t="shared" si="8" ref="E80">SUM(E75:E79)</f>
        <v>0</v>
      </c>
      <c r="F80" s="181">
        <f aca="true" t="shared" si="9" ref="F80">SUM(F75:F79)</f>
        <v>105500</v>
      </c>
    </row>
    <row r="81" spans="1:6" ht="15">
      <c r="A81" s="192" t="s">
        <v>141</v>
      </c>
      <c r="B81" s="174" t="s">
        <v>142</v>
      </c>
      <c r="C81" s="180"/>
      <c r="D81" s="180"/>
      <c r="E81" s="180"/>
      <c r="F81" s="180"/>
    </row>
    <row r="82" spans="1:6" ht="15">
      <c r="A82" s="192" t="s">
        <v>144</v>
      </c>
      <c r="B82" s="174" t="s">
        <v>145</v>
      </c>
      <c r="C82" s="180"/>
      <c r="D82" s="180"/>
      <c r="E82" s="180"/>
      <c r="F82" s="180"/>
    </row>
    <row r="83" spans="1:6" ht="15">
      <c r="A83" s="192" t="s">
        <v>146</v>
      </c>
      <c r="B83" s="174" t="s">
        <v>147</v>
      </c>
      <c r="C83" s="180"/>
      <c r="D83" s="180"/>
      <c r="E83" s="180"/>
      <c r="F83" s="180"/>
    </row>
    <row r="84" spans="1:6" ht="15">
      <c r="A84" s="192" t="s">
        <v>148</v>
      </c>
      <c r="B84" s="174" t="s">
        <v>149</v>
      </c>
      <c r="C84" s="181"/>
      <c r="D84" s="181"/>
      <c r="E84" s="181"/>
      <c r="F84" s="181"/>
    </row>
    <row r="85" spans="1:6" ht="15">
      <c r="A85" s="106" t="s">
        <v>150</v>
      </c>
      <c r="B85" s="174" t="s">
        <v>151</v>
      </c>
      <c r="C85" s="180"/>
      <c r="D85" s="180"/>
      <c r="E85" s="180"/>
      <c r="F85" s="180"/>
    </row>
    <row r="86" spans="1:6" ht="15">
      <c r="A86" s="115" t="s">
        <v>152</v>
      </c>
      <c r="B86" s="174" t="s">
        <v>153</v>
      </c>
      <c r="C86" s="181"/>
      <c r="D86" s="181"/>
      <c r="E86" s="181"/>
      <c r="F86" s="181"/>
    </row>
    <row r="87" spans="1:6" ht="15" customHeight="1" hidden="1">
      <c r="A87" s="106" t="s">
        <v>154</v>
      </c>
      <c r="B87" s="173" t="s">
        <v>155</v>
      </c>
      <c r="C87" s="180"/>
      <c r="D87" s="180"/>
      <c r="E87" s="180"/>
      <c r="F87" s="180"/>
    </row>
    <row r="88" spans="1:6" ht="15" customHeight="1" hidden="1">
      <c r="A88" s="106" t="s">
        <v>156</v>
      </c>
      <c r="B88" s="173" t="s">
        <v>157</v>
      </c>
      <c r="C88" s="180"/>
      <c r="D88" s="180"/>
      <c r="E88" s="180"/>
      <c r="F88" s="180"/>
    </row>
    <row r="89" spans="1:6" ht="15" customHeight="1" hidden="1">
      <c r="A89" s="192" t="s">
        <v>158</v>
      </c>
      <c r="B89" s="173" t="s">
        <v>159</v>
      </c>
      <c r="C89" s="180"/>
      <c r="D89" s="180"/>
      <c r="E89" s="180"/>
      <c r="F89" s="180"/>
    </row>
    <row r="90" spans="1:6" ht="15" customHeight="1" hidden="1">
      <c r="A90" s="192" t="s">
        <v>160</v>
      </c>
      <c r="B90" s="173" t="s">
        <v>161</v>
      </c>
      <c r="C90" s="180"/>
      <c r="D90" s="180"/>
      <c r="E90" s="180"/>
      <c r="F90" s="180"/>
    </row>
    <row r="91" spans="1:6" ht="15">
      <c r="A91" s="138" t="s">
        <v>162</v>
      </c>
      <c r="B91" s="174" t="s">
        <v>163</v>
      </c>
      <c r="C91" s="180"/>
      <c r="D91" s="180"/>
      <c r="E91" s="180"/>
      <c r="F91" s="180"/>
    </row>
    <row r="92" spans="1:6" ht="15">
      <c r="A92" s="115" t="s">
        <v>164</v>
      </c>
      <c r="B92" s="174" t="s">
        <v>165</v>
      </c>
      <c r="C92" s="180"/>
      <c r="D92" s="180"/>
      <c r="E92" s="180"/>
      <c r="F92" s="180"/>
    </row>
    <row r="93" spans="1:6" ht="15">
      <c r="A93" s="193" t="s">
        <v>166</v>
      </c>
      <c r="B93" s="177" t="s">
        <v>167</v>
      </c>
      <c r="C93" s="181">
        <f>SUM(C70,C75,C80,C81:C92)</f>
        <v>0</v>
      </c>
      <c r="D93" s="181">
        <f>SUM(D70,D75,D80,D81:D92)</f>
        <v>252967</v>
      </c>
      <c r="E93" s="181">
        <f aca="true" t="shared" si="10" ref="E93:F93">SUM(E70,E75,E80,E81:E92)</f>
        <v>0</v>
      </c>
      <c r="F93" s="181">
        <f t="shared" si="10"/>
        <v>252967</v>
      </c>
    </row>
    <row r="94" spans="1:6" ht="15">
      <c r="A94" s="194" t="s">
        <v>168</v>
      </c>
      <c r="B94" s="178"/>
      <c r="C94" s="186">
        <f>SUM(C64,C93)</f>
        <v>40741</v>
      </c>
      <c r="D94" s="186">
        <f>SUM(D64,D93)</f>
        <v>582437</v>
      </c>
      <c r="E94" s="186">
        <f>SUM(E64,E93)</f>
        <v>0</v>
      </c>
      <c r="F94" s="186">
        <f>SUM(F64,F93)</f>
        <v>623178</v>
      </c>
    </row>
  </sheetData>
  <mergeCells count="2">
    <mergeCell ref="A1:F1"/>
    <mergeCell ref="A2:F2"/>
  </mergeCells>
  <printOptions/>
  <pageMargins left="0.7086614173228347" right="0.7086614173228347" top="0.5511811023622047" bottom="0.5511811023622047" header="0.31496062992125984" footer="0.31496062992125984"/>
  <pageSetup fitToWidth="0" fitToHeight="1" horizontalDpi="600" verticalDpi="600" orientation="portrait" paperSize="9" scale="57" r:id="rId1"/>
  <headerFooter>
    <oddHeader>&amp;R1. melléklet a ../2022.(...)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4C32D-6D68-4263-895A-1418A77C0019}">
  <dimension ref="A1:D25"/>
  <sheetViews>
    <sheetView workbookViewId="0" topLeftCell="A8">
      <selection activeCell="A2" sqref="A2:D5"/>
    </sheetView>
  </sheetViews>
  <sheetFormatPr defaultColWidth="9.140625" defaultRowHeight="15"/>
  <cols>
    <col min="1" max="1" width="72.57421875" style="0" customWidth="1"/>
    <col min="2" max="2" width="29.8515625" style="0" customWidth="1"/>
    <col min="3" max="3" width="27.7109375" style="0" customWidth="1"/>
    <col min="4" max="4" width="5.421875" style="0" customWidth="1"/>
  </cols>
  <sheetData>
    <row r="1" spans="1:4" ht="15" customHeight="1">
      <c r="A1" s="251" t="s">
        <v>589</v>
      </c>
      <c r="B1" s="251"/>
      <c r="C1" s="251"/>
      <c r="D1" s="251"/>
    </row>
    <row r="2" spans="1:4" ht="20.25" customHeight="1">
      <c r="A2" s="252" t="s">
        <v>619</v>
      </c>
      <c r="B2" s="252"/>
      <c r="C2" s="252"/>
      <c r="D2" s="252"/>
    </row>
    <row r="3" spans="1:4" ht="15" customHeight="1">
      <c r="A3" s="252"/>
      <c r="B3" s="252"/>
      <c r="C3" s="252"/>
      <c r="D3" s="252"/>
    </row>
    <row r="4" spans="1:4" ht="15" customHeight="1">
      <c r="A4" s="252"/>
      <c r="B4" s="252"/>
      <c r="C4" s="252"/>
      <c r="D4" s="252"/>
    </row>
    <row r="5" spans="1:4" ht="15" customHeight="1">
      <c r="A5" s="252"/>
      <c r="B5" s="252"/>
      <c r="C5" s="252"/>
      <c r="D5" s="252"/>
    </row>
    <row r="7" spans="1:3" ht="63.75" customHeight="1">
      <c r="A7" s="236" t="s">
        <v>1</v>
      </c>
      <c r="B7" s="220" t="s">
        <v>620</v>
      </c>
      <c r="C7" s="220" t="s">
        <v>639</v>
      </c>
    </row>
    <row r="8" spans="1:3" ht="15">
      <c r="A8" s="221" t="s">
        <v>621</v>
      </c>
      <c r="B8" s="222"/>
      <c r="C8" s="233"/>
    </row>
    <row r="9" spans="1:3" ht="14.25" customHeight="1">
      <c r="A9" s="223" t="s">
        <v>622</v>
      </c>
      <c r="B9" s="222"/>
      <c r="C9" s="233"/>
    </row>
    <row r="10" spans="1:3" ht="15">
      <c r="A10" s="221" t="s">
        <v>623</v>
      </c>
      <c r="B10" s="222">
        <v>366</v>
      </c>
      <c r="C10" s="233">
        <v>955</v>
      </c>
    </row>
    <row r="11" spans="1:3" ht="15">
      <c r="A11" s="221" t="s">
        <v>624</v>
      </c>
      <c r="B11" s="222"/>
      <c r="C11" s="233"/>
    </row>
    <row r="12" spans="1:3" ht="15">
      <c r="A12" s="221" t="s">
        <v>625</v>
      </c>
      <c r="B12" s="222"/>
      <c r="C12" s="233"/>
    </row>
    <row r="13" spans="1:3" ht="15">
      <c r="A13" s="221" t="s">
        <v>626</v>
      </c>
      <c r="B13" s="222">
        <v>35663</v>
      </c>
      <c r="C13" s="233">
        <v>299031</v>
      </c>
    </row>
    <row r="14" spans="1:3" ht="15">
      <c r="A14" s="221" t="s">
        <v>627</v>
      </c>
      <c r="B14" s="222">
        <v>0</v>
      </c>
      <c r="C14" s="233"/>
    </row>
    <row r="15" spans="1:3" ht="15">
      <c r="A15" s="221" t="s">
        <v>628</v>
      </c>
      <c r="B15" s="222"/>
      <c r="C15" s="233"/>
    </row>
    <row r="16" spans="1:3" ht="15">
      <c r="A16" s="224" t="s">
        <v>629</v>
      </c>
      <c r="B16" s="225">
        <f>SUM(B8:B15)</f>
        <v>36029</v>
      </c>
      <c r="C16" s="235">
        <f>SUM(C8:C15)</f>
        <v>299986</v>
      </c>
    </row>
    <row r="17" spans="1:3" ht="33.75" customHeight="1">
      <c r="A17" s="226" t="s">
        <v>630</v>
      </c>
      <c r="B17" s="222">
        <v>0</v>
      </c>
      <c r="C17" s="233"/>
    </row>
    <row r="18" spans="1:3" ht="37.5" customHeight="1">
      <c r="A18" s="226" t="s">
        <v>631</v>
      </c>
      <c r="B18" s="222">
        <v>29186</v>
      </c>
      <c r="C18" s="233">
        <v>284934</v>
      </c>
    </row>
    <row r="19" spans="1:3" ht="16.5" customHeight="1">
      <c r="A19" s="226" t="s">
        <v>632</v>
      </c>
      <c r="B19" s="222">
        <v>0</v>
      </c>
      <c r="C19" s="233"/>
    </row>
    <row r="20" spans="1:3" ht="18" customHeight="1">
      <c r="A20" s="227" t="s">
        <v>633</v>
      </c>
      <c r="B20" s="222"/>
      <c r="C20" s="233"/>
    </row>
    <row r="21" spans="1:3" ht="21.75" customHeight="1">
      <c r="A21" s="227" t="s">
        <v>634</v>
      </c>
      <c r="B21" s="222"/>
      <c r="C21" s="233"/>
    </row>
    <row r="22" spans="1:3" ht="15">
      <c r="A22" s="221" t="s">
        <v>635</v>
      </c>
      <c r="B22" s="222"/>
      <c r="C22" s="233">
        <v>10052</v>
      </c>
    </row>
    <row r="23" spans="1:3" ht="20.25" customHeight="1">
      <c r="A23" s="228" t="s">
        <v>636</v>
      </c>
      <c r="B23" s="229">
        <f>SUM(B17:B22)</f>
        <v>29186</v>
      </c>
      <c r="C23" s="234">
        <f>SUM(C17:C22)</f>
        <v>294986</v>
      </c>
    </row>
    <row r="24" spans="1:3" ht="36.75" customHeight="1">
      <c r="A24" s="230" t="s">
        <v>637</v>
      </c>
      <c r="B24" s="231">
        <v>6843</v>
      </c>
      <c r="C24" s="237">
        <v>5000</v>
      </c>
    </row>
    <row r="25" spans="1:3" ht="15">
      <c r="A25" s="224" t="s">
        <v>638</v>
      </c>
      <c r="B25" s="232">
        <f>SUM(B23:B24)</f>
        <v>36029</v>
      </c>
      <c r="C25" s="235">
        <f>SUM(C23:C24)</f>
        <v>299986</v>
      </c>
    </row>
  </sheetData>
  <mergeCells count="2">
    <mergeCell ref="A1:D1"/>
    <mergeCell ref="A2:D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  <headerFooter>
    <oddHeader>&amp;R10. melléklet a ../2022. (...)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sheetPr>
    <pageSetUpPr fitToPage="1"/>
  </sheetPr>
  <dimension ref="A1:Y179"/>
  <sheetViews>
    <sheetView workbookViewId="0" topLeftCell="A1">
      <selection activeCell="C49" sqref="C49"/>
    </sheetView>
  </sheetViews>
  <sheetFormatPr defaultColWidth="9.140625" defaultRowHeight="15"/>
  <cols>
    <col min="1" max="1" width="76.00390625" style="50" customWidth="1"/>
    <col min="2" max="2" width="8.421875" style="50" customWidth="1"/>
    <col min="3" max="3" width="14.28125" style="50" customWidth="1"/>
    <col min="4" max="4" width="16.8515625" style="50" bestFit="1" customWidth="1"/>
    <col min="5" max="5" width="12.421875" style="50" bestFit="1" customWidth="1"/>
    <col min="6" max="6" width="15.28125" style="50" bestFit="1" customWidth="1"/>
    <col min="7" max="7" width="5.140625" style="50" customWidth="1"/>
    <col min="8" max="8" width="5.57421875" style="50" customWidth="1"/>
    <col min="9" max="16384" width="9.140625" style="50" customWidth="1"/>
  </cols>
  <sheetData>
    <row r="1" spans="1:6" ht="21" customHeight="1">
      <c r="A1" s="242" t="s">
        <v>589</v>
      </c>
      <c r="B1" s="243"/>
      <c r="C1" s="243"/>
      <c r="D1" s="243"/>
      <c r="E1" s="243"/>
      <c r="F1" s="244"/>
    </row>
    <row r="2" spans="1:6" ht="18.75" customHeight="1">
      <c r="A2" s="245" t="s">
        <v>169</v>
      </c>
      <c r="B2" s="243"/>
      <c r="C2" s="243"/>
      <c r="D2" s="243"/>
      <c r="E2" s="243"/>
      <c r="F2" s="244"/>
    </row>
    <row r="3" spans="1:6" ht="11.4" customHeight="1">
      <c r="A3" s="51"/>
      <c r="B3" s="52"/>
      <c r="C3" s="52"/>
      <c r="D3" s="52"/>
      <c r="E3" s="52"/>
      <c r="F3" s="53"/>
    </row>
    <row r="4" ht="7.2" customHeight="1">
      <c r="A4" s="40"/>
    </row>
    <row r="5" spans="1:4" ht="15">
      <c r="A5" s="12" t="s">
        <v>170</v>
      </c>
      <c r="D5" s="50" t="s">
        <v>171</v>
      </c>
    </row>
    <row r="6" spans="1:6" ht="86.4" customHeight="1">
      <c r="A6" s="41" t="s">
        <v>1</v>
      </c>
      <c r="B6" s="42" t="s">
        <v>172</v>
      </c>
      <c r="C6" s="43" t="s">
        <v>3</v>
      </c>
      <c r="D6" s="43" t="s">
        <v>4</v>
      </c>
      <c r="E6" s="43" t="s">
        <v>5</v>
      </c>
      <c r="F6" s="44" t="s">
        <v>6</v>
      </c>
    </row>
    <row r="7" spans="1:6" ht="15">
      <c r="A7" s="54" t="s">
        <v>173</v>
      </c>
      <c r="B7" s="55" t="s">
        <v>174</v>
      </c>
      <c r="C7" s="13">
        <v>9300</v>
      </c>
      <c r="D7" s="13"/>
      <c r="E7" s="13"/>
      <c r="F7" s="14">
        <f>SUM(C7:E7)</f>
        <v>9300</v>
      </c>
    </row>
    <row r="8" spans="1:6" ht="15" hidden="1">
      <c r="A8" s="54" t="s">
        <v>175</v>
      </c>
      <c r="B8" s="56" t="s">
        <v>176</v>
      </c>
      <c r="C8" s="13"/>
      <c r="D8" s="13"/>
      <c r="E8" s="13"/>
      <c r="F8" s="14">
        <f aca="true" t="shared" si="0" ref="F8:F26">SUM(C8:E8)</f>
        <v>0</v>
      </c>
    </row>
    <row r="9" spans="1:6" ht="15" hidden="1">
      <c r="A9" s="54" t="s">
        <v>177</v>
      </c>
      <c r="B9" s="56" t="s">
        <v>178</v>
      </c>
      <c r="C9" s="13"/>
      <c r="D9" s="13"/>
      <c r="E9" s="13"/>
      <c r="F9" s="14">
        <f t="shared" si="0"/>
        <v>0</v>
      </c>
    </row>
    <row r="10" spans="1:6" ht="15" hidden="1">
      <c r="A10" s="45" t="s">
        <v>179</v>
      </c>
      <c r="B10" s="56" t="s">
        <v>180</v>
      </c>
      <c r="C10" s="13"/>
      <c r="D10" s="13"/>
      <c r="E10" s="13"/>
      <c r="F10" s="14">
        <f t="shared" si="0"/>
        <v>0</v>
      </c>
    </row>
    <row r="11" spans="1:6" ht="15" hidden="1">
      <c r="A11" s="45" t="s">
        <v>181</v>
      </c>
      <c r="B11" s="56" t="s">
        <v>182</v>
      </c>
      <c r="C11" s="13"/>
      <c r="D11" s="13"/>
      <c r="E11" s="13"/>
      <c r="F11" s="14">
        <f t="shared" si="0"/>
        <v>0</v>
      </c>
    </row>
    <row r="12" spans="1:6" ht="15">
      <c r="A12" s="45" t="s">
        <v>183</v>
      </c>
      <c r="B12" s="56" t="s">
        <v>184</v>
      </c>
      <c r="C12" s="13">
        <v>0</v>
      </c>
      <c r="D12" s="13"/>
      <c r="E12" s="13"/>
      <c r="F12" s="14">
        <f t="shared" si="0"/>
        <v>0</v>
      </c>
    </row>
    <row r="13" spans="1:6" ht="15">
      <c r="A13" s="45" t="s">
        <v>185</v>
      </c>
      <c r="B13" s="56" t="s">
        <v>186</v>
      </c>
      <c r="C13" s="13">
        <v>360</v>
      </c>
      <c r="D13" s="13"/>
      <c r="E13" s="13"/>
      <c r="F13" s="14">
        <f t="shared" si="0"/>
        <v>360</v>
      </c>
    </row>
    <row r="14" spans="1:6" ht="15">
      <c r="A14" s="45" t="s">
        <v>187</v>
      </c>
      <c r="B14" s="56" t="s">
        <v>188</v>
      </c>
      <c r="C14" s="13"/>
      <c r="D14" s="13"/>
      <c r="E14" s="13"/>
      <c r="F14" s="14">
        <f t="shared" si="0"/>
        <v>0</v>
      </c>
    </row>
    <row r="15" spans="1:6" ht="15" hidden="1">
      <c r="A15" s="47" t="s">
        <v>189</v>
      </c>
      <c r="B15" s="56" t="s">
        <v>190</v>
      </c>
      <c r="C15" s="13">
        <v>0</v>
      </c>
      <c r="D15" s="13"/>
      <c r="E15" s="13"/>
      <c r="F15" s="14">
        <f t="shared" si="0"/>
        <v>0</v>
      </c>
    </row>
    <row r="16" spans="1:6" ht="15">
      <c r="A16" s="47" t="s">
        <v>189</v>
      </c>
      <c r="B16" s="56" t="s">
        <v>190</v>
      </c>
      <c r="C16" s="13"/>
      <c r="D16" s="13"/>
      <c r="E16" s="13"/>
      <c r="F16" s="14">
        <f t="shared" si="0"/>
        <v>0</v>
      </c>
    </row>
    <row r="17" spans="1:6" ht="15">
      <c r="A17" s="47" t="s">
        <v>191</v>
      </c>
      <c r="B17" s="56" t="s">
        <v>192</v>
      </c>
      <c r="C17" s="13"/>
      <c r="D17" s="13"/>
      <c r="E17" s="13"/>
      <c r="F17" s="14">
        <f t="shared" si="0"/>
        <v>0</v>
      </c>
    </row>
    <row r="18" spans="1:6" ht="15" hidden="1">
      <c r="A18" s="47" t="s">
        <v>193</v>
      </c>
      <c r="B18" s="56" t="s">
        <v>194</v>
      </c>
      <c r="C18" s="13"/>
      <c r="D18" s="13"/>
      <c r="E18" s="13"/>
      <c r="F18" s="14">
        <f t="shared" si="0"/>
        <v>0</v>
      </c>
    </row>
    <row r="19" spans="1:6" ht="15" hidden="1">
      <c r="A19" s="47" t="s">
        <v>195</v>
      </c>
      <c r="B19" s="56" t="s">
        <v>196</v>
      </c>
      <c r="C19" s="13"/>
      <c r="D19" s="13"/>
      <c r="E19" s="13"/>
      <c r="F19" s="14">
        <f t="shared" si="0"/>
        <v>0</v>
      </c>
    </row>
    <row r="20" spans="1:6" ht="15" hidden="1">
      <c r="A20" s="47" t="s">
        <v>197</v>
      </c>
      <c r="B20" s="56" t="s">
        <v>198</v>
      </c>
      <c r="C20" s="13"/>
      <c r="D20" s="13"/>
      <c r="E20" s="13"/>
      <c r="F20" s="14">
        <f t="shared" si="0"/>
        <v>0</v>
      </c>
    </row>
    <row r="21" spans="1:6" ht="15">
      <c r="A21" s="17" t="s">
        <v>199</v>
      </c>
      <c r="B21" s="18" t="s">
        <v>200</v>
      </c>
      <c r="C21" s="15">
        <f>SUM(C7:C20)</f>
        <v>9660</v>
      </c>
      <c r="D21" s="15">
        <f aca="true" t="shared" si="1" ref="D21:F21">SUM(D7:D20)</f>
        <v>0</v>
      </c>
      <c r="E21" s="15">
        <f t="shared" si="1"/>
        <v>0</v>
      </c>
      <c r="F21" s="15">
        <f t="shared" si="1"/>
        <v>9660</v>
      </c>
    </row>
    <row r="22" spans="1:6" ht="15">
      <c r="A22" s="45" t="s">
        <v>197</v>
      </c>
      <c r="B22" s="56" t="s">
        <v>198</v>
      </c>
      <c r="C22" s="13"/>
      <c r="D22" s="13"/>
      <c r="E22" s="13"/>
      <c r="F22" s="14"/>
    </row>
    <row r="23" spans="1:6" ht="15">
      <c r="A23" s="47" t="s">
        <v>201</v>
      </c>
      <c r="B23" s="56" t="s">
        <v>202</v>
      </c>
      <c r="C23" s="13"/>
      <c r="D23" s="13">
        <v>6609</v>
      </c>
      <c r="E23" s="13"/>
      <c r="F23" s="14">
        <f t="shared" si="0"/>
        <v>6609</v>
      </c>
    </row>
    <row r="24" spans="1:6" ht="27.6">
      <c r="A24" s="47" t="s">
        <v>203</v>
      </c>
      <c r="B24" s="56" t="s">
        <v>204</v>
      </c>
      <c r="C24" s="13"/>
      <c r="D24" s="13">
        <v>1330</v>
      </c>
      <c r="E24" s="13"/>
      <c r="F24" s="14">
        <f>SUM(D24:E24)</f>
        <v>1330</v>
      </c>
    </row>
    <row r="25" spans="1:6" ht="15">
      <c r="A25" s="46" t="s">
        <v>205</v>
      </c>
      <c r="B25" s="56" t="s">
        <v>206</v>
      </c>
      <c r="C25" s="13"/>
      <c r="D25" s="13">
        <v>550</v>
      </c>
      <c r="E25" s="13"/>
      <c r="F25" s="14">
        <f>SUM(C25:E25)</f>
        <v>550</v>
      </c>
    </row>
    <row r="26" spans="1:6" ht="15">
      <c r="A26" s="7" t="s">
        <v>207</v>
      </c>
      <c r="B26" s="18" t="s">
        <v>208</v>
      </c>
      <c r="C26" s="13">
        <f>SUM(C23:C25)</f>
        <v>0</v>
      </c>
      <c r="D26" s="15">
        <f>SUM(D23:D25)</f>
        <v>8489</v>
      </c>
      <c r="E26" s="15"/>
      <c r="F26" s="16">
        <f t="shared" si="0"/>
        <v>8489</v>
      </c>
    </row>
    <row r="27" spans="1:7" ht="15">
      <c r="A27" s="17" t="s">
        <v>209</v>
      </c>
      <c r="B27" s="18" t="s">
        <v>210</v>
      </c>
      <c r="C27" s="15">
        <f>C21+C26</f>
        <v>9660</v>
      </c>
      <c r="D27" s="15">
        <f>D21+D26</f>
        <v>8489</v>
      </c>
      <c r="E27" s="15">
        <f>E21+E26</f>
        <v>0</v>
      </c>
      <c r="F27" s="15">
        <f>F21+F26</f>
        <v>18149</v>
      </c>
      <c r="G27" s="98"/>
    </row>
    <row r="28" spans="1:7" ht="15">
      <c r="A28" s="7" t="s">
        <v>211</v>
      </c>
      <c r="B28" s="18" t="s">
        <v>212</v>
      </c>
      <c r="C28" s="15">
        <v>1314</v>
      </c>
      <c r="D28" s="15">
        <v>1184</v>
      </c>
      <c r="E28" s="15"/>
      <c r="F28" s="15">
        <f>SUM(C28:E28)</f>
        <v>2498</v>
      </c>
      <c r="G28" s="98"/>
    </row>
    <row r="29" spans="1:6" ht="15">
      <c r="A29" s="47" t="s">
        <v>213</v>
      </c>
      <c r="B29" s="56" t="s">
        <v>214</v>
      </c>
      <c r="C29" s="13">
        <v>60</v>
      </c>
      <c r="D29" s="13" t="s">
        <v>143</v>
      </c>
      <c r="E29" s="13"/>
      <c r="F29" s="14">
        <f>SUM(C29:E29)</f>
        <v>60</v>
      </c>
    </row>
    <row r="30" spans="1:6" ht="15">
      <c r="A30" s="47" t="s">
        <v>215</v>
      </c>
      <c r="B30" s="56" t="s">
        <v>216</v>
      </c>
      <c r="C30" s="13">
        <v>1193</v>
      </c>
      <c r="D30" s="13"/>
      <c r="E30" s="13"/>
      <c r="F30" s="14">
        <f>SUM(C30:D30)</f>
        <v>1193</v>
      </c>
    </row>
    <row r="31" spans="1:6" ht="15" hidden="1">
      <c r="A31" s="47" t="s">
        <v>217</v>
      </c>
      <c r="B31" s="56" t="s">
        <v>218</v>
      </c>
      <c r="C31" s="13">
        <v>0</v>
      </c>
      <c r="D31" s="13"/>
      <c r="E31" s="13"/>
      <c r="F31" s="14">
        <f aca="true" t="shared" si="2" ref="F31:F49">SUM(C31:E31)</f>
        <v>0</v>
      </c>
    </row>
    <row r="32" spans="1:6" ht="15">
      <c r="A32" s="7" t="s">
        <v>219</v>
      </c>
      <c r="B32" s="18" t="s">
        <v>220</v>
      </c>
      <c r="C32" s="13">
        <f>SUM(C29:C31)</f>
        <v>1253</v>
      </c>
      <c r="D32" s="13">
        <f>SUM(D29:D31)</f>
        <v>0</v>
      </c>
      <c r="E32" s="13"/>
      <c r="F32" s="14">
        <f t="shared" si="2"/>
        <v>1253</v>
      </c>
    </row>
    <row r="33" spans="1:6" ht="15">
      <c r="A33" s="47" t="s">
        <v>221</v>
      </c>
      <c r="B33" s="56" t="s">
        <v>222</v>
      </c>
      <c r="C33" s="13">
        <v>159</v>
      </c>
      <c r="D33" s="13"/>
      <c r="E33" s="13"/>
      <c r="F33" s="14">
        <f t="shared" si="2"/>
        <v>159</v>
      </c>
    </row>
    <row r="34" spans="1:6" ht="15">
      <c r="A34" s="47" t="s">
        <v>223</v>
      </c>
      <c r="B34" s="56" t="s">
        <v>224</v>
      </c>
      <c r="C34" s="13">
        <v>130</v>
      </c>
      <c r="D34" s="13"/>
      <c r="E34" s="13"/>
      <c r="F34" s="14">
        <f t="shared" si="2"/>
        <v>130</v>
      </c>
    </row>
    <row r="35" spans="1:6" ht="15" customHeight="1">
      <c r="A35" s="7" t="s">
        <v>225</v>
      </c>
      <c r="B35" s="18" t="s">
        <v>226</v>
      </c>
      <c r="C35" s="13">
        <f>SUM(C33:C34)</f>
        <v>289</v>
      </c>
      <c r="D35" s="13">
        <f>SUM(D33:D34)</f>
        <v>0</v>
      </c>
      <c r="E35" s="13"/>
      <c r="F35" s="14">
        <f t="shared" si="2"/>
        <v>289</v>
      </c>
    </row>
    <row r="36" spans="1:6" ht="15">
      <c r="A36" s="47" t="s">
        <v>227</v>
      </c>
      <c r="B36" s="56" t="s">
        <v>228</v>
      </c>
      <c r="C36" s="13">
        <v>2440</v>
      </c>
      <c r="D36" s="13"/>
      <c r="E36" s="13"/>
      <c r="F36" s="14">
        <f t="shared" si="2"/>
        <v>2440</v>
      </c>
    </row>
    <row r="37" spans="1:6" ht="15">
      <c r="A37" s="47" t="s">
        <v>229</v>
      </c>
      <c r="B37" s="56" t="s">
        <v>230</v>
      </c>
      <c r="C37" s="13">
        <v>800</v>
      </c>
      <c r="D37" s="13"/>
      <c r="E37" s="13"/>
      <c r="F37" s="14">
        <f t="shared" si="2"/>
        <v>800</v>
      </c>
    </row>
    <row r="38" spans="1:6" ht="15">
      <c r="A38" s="47" t="s">
        <v>231</v>
      </c>
      <c r="B38" s="56" t="s">
        <v>232</v>
      </c>
      <c r="C38" s="13">
        <v>80</v>
      </c>
      <c r="D38" s="13"/>
      <c r="E38" s="13"/>
      <c r="F38" s="14">
        <f t="shared" si="2"/>
        <v>80</v>
      </c>
    </row>
    <row r="39" spans="1:6" ht="15">
      <c r="A39" s="47" t="s">
        <v>233</v>
      </c>
      <c r="B39" s="56" t="s">
        <v>234</v>
      </c>
      <c r="C39" s="13">
        <v>1370</v>
      </c>
      <c r="D39" s="13"/>
      <c r="E39" s="13"/>
      <c r="F39" s="14">
        <f>SUM(C39:E39)</f>
        <v>1370</v>
      </c>
    </row>
    <row r="40" spans="1:6" ht="15">
      <c r="A40" s="57" t="s">
        <v>235</v>
      </c>
      <c r="B40" s="56" t="s">
        <v>236</v>
      </c>
      <c r="C40" s="13"/>
      <c r="D40" s="13"/>
      <c r="E40" s="13"/>
      <c r="F40" s="14">
        <f t="shared" si="2"/>
        <v>0</v>
      </c>
    </row>
    <row r="41" spans="1:6" ht="15">
      <c r="A41" s="46" t="s">
        <v>237</v>
      </c>
      <c r="B41" s="56" t="s">
        <v>238</v>
      </c>
      <c r="C41" s="13">
        <v>1700</v>
      </c>
      <c r="D41" s="13"/>
      <c r="E41" s="13"/>
      <c r="F41" s="14">
        <f t="shared" si="2"/>
        <v>1700</v>
      </c>
    </row>
    <row r="42" spans="1:6" ht="15">
      <c r="A42" s="47" t="s">
        <v>239</v>
      </c>
      <c r="B42" s="56" t="s">
        <v>240</v>
      </c>
      <c r="C42" s="19">
        <v>4266</v>
      </c>
      <c r="D42" s="19"/>
      <c r="E42" s="13"/>
      <c r="F42" s="14">
        <f t="shared" si="2"/>
        <v>4266</v>
      </c>
    </row>
    <row r="43" spans="1:6" ht="15">
      <c r="A43" s="7" t="s">
        <v>241</v>
      </c>
      <c r="B43" s="18" t="s">
        <v>242</v>
      </c>
      <c r="C43" s="13">
        <f>SUM(C36:C42)</f>
        <v>10656</v>
      </c>
      <c r="D43" s="13">
        <f>SUM(D36:D42)</f>
        <v>0</v>
      </c>
      <c r="E43" s="13"/>
      <c r="F43" s="14">
        <f t="shared" si="2"/>
        <v>10656</v>
      </c>
    </row>
    <row r="44" spans="1:6" ht="15">
      <c r="A44" s="47" t="s">
        <v>243</v>
      </c>
      <c r="B44" s="56" t="s">
        <v>244</v>
      </c>
      <c r="C44" s="13">
        <v>30</v>
      </c>
      <c r="D44" s="13"/>
      <c r="E44" s="13"/>
      <c r="F44" s="14">
        <f t="shared" si="2"/>
        <v>30</v>
      </c>
    </row>
    <row r="45" spans="1:6" ht="15">
      <c r="A45" s="47" t="s">
        <v>245</v>
      </c>
      <c r="B45" s="56" t="s">
        <v>246</v>
      </c>
      <c r="C45" s="13">
        <v>100</v>
      </c>
      <c r="D45" s="13"/>
      <c r="E45" s="13"/>
      <c r="F45" s="14">
        <f t="shared" si="2"/>
        <v>100</v>
      </c>
    </row>
    <row r="46" spans="1:6" ht="15">
      <c r="A46" s="7" t="s">
        <v>247</v>
      </c>
      <c r="B46" s="18" t="s">
        <v>248</v>
      </c>
      <c r="C46" s="13">
        <f>SUM(C44:C45)</f>
        <v>130</v>
      </c>
      <c r="D46" s="13">
        <f>SUM(D44:D45)</f>
        <v>0</v>
      </c>
      <c r="E46" s="13"/>
      <c r="F46" s="14">
        <f t="shared" si="2"/>
        <v>130</v>
      </c>
    </row>
    <row r="47" spans="1:6" ht="15">
      <c r="A47" s="47" t="s">
        <v>249</v>
      </c>
      <c r="B47" s="56" t="s">
        <v>250</v>
      </c>
      <c r="C47" s="19">
        <v>2632</v>
      </c>
      <c r="D47" s="19"/>
      <c r="E47" s="13"/>
      <c r="F47" s="14">
        <f t="shared" si="2"/>
        <v>2632</v>
      </c>
    </row>
    <row r="48" spans="1:6" ht="15">
      <c r="A48" s="47" t="s">
        <v>425</v>
      </c>
      <c r="B48" s="56" t="s">
        <v>251</v>
      </c>
      <c r="C48" s="13">
        <v>470</v>
      </c>
      <c r="D48" s="13"/>
      <c r="E48" s="13"/>
      <c r="F48" s="14">
        <f t="shared" si="2"/>
        <v>470</v>
      </c>
    </row>
    <row r="49" spans="1:6" ht="15">
      <c r="A49" s="7" t="s">
        <v>252</v>
      </c>
      <c r="B49" s="18" t="s">
        <v>253</v>
      </c>
      <c r="C49" s="13">
        <f>SUM(C47:C48)</f>
        <v>3102</v>
      </c>
      <c r="D49" s="13">
        <f>SUM(D47:D48)</f>
        <v>0</v>
      </c>
      <c r="E49" s="13"/>
      <c r="F49" s="14">
        <f t="shared" si="2"/>
        <v>3102</v>
      </c>
    </row>
    <row r="50" spans="1:7" ht="15">
      <c r="A50" s="7" t="s">
        <v>254</v>
      </c>
      <c r="B50" s="18" t="s">
        <v>255</v>
      </c>
      <c r="C50" s="15">
        <f>C32+C35+C43+C46+C49</f>
        <v>15430</v>
      </c>
      <c r="D50" s="15">
        <f>D32+D35+D43+D46+D49</f>
        <v>0</v>
      </c>
      <c r="E50" s="15"/>
      <c r="F50" s="15">
        <f>SUM(C50:E50)</f>
        <v>15430</v>
      </c>
      <c r="G50" s="98"/>
    </row>
    <row r="51" spans="1:6" ht="15" hidden="1">
      <c r="A51" s="48" t="s">
        <v>256</v>
      </c>
      <c r="B51" s="56" t="s">
        <v>257</v>
      </c>
      <c r="C51" s="13"/>
      <c r="D51" s="13"/>
      <c r="E51" s="13"/>
      <c r="F51" s="14"/>
    </row>
    <row r="52" spans="1:6" ht="15" hidden="1">
      <c r="A52" s="48" t="s">
        <v>258</v>
      </c>
      <c r="B52" s="56" t="s">
        <v>259</v>
      </c>
      <c r="C52" s="13"/>
      <c r="D52" s="13"/>
      <c r="E52" s="13"/>
      <c r="F52" s="14"/>
    </row>
    <row r="53" spans="1:6" ht="15" hidden="1">
      <c r="A53" s="58" t="s">
        <v>260</v>
      </c>
      <c r="B53" s="56" t="s">
        <v>261</v>
      </c>
      <c r="C53" s="13"/>
      <c r="D53" s="13"/>
      <c r="E53" s="13"/>
      <c r="F53" s="14"/>
    </row>
    <row r="54" spans="1:6" ht="15" hidden="1">
      <c r="A54" s="58" t="s">
        <v>262</v>
      </c>
      <c r="B54" s="56" t="s">
        <v>263</v>
      </c>
      <c r="C54" s="13"/>
      <c r="D54" s="13"/>
      <c r="E54" s="13"/>
      <c r="F54" s="14"/>
    </row>
    <row r="55" spans="1:6" ht="15" hidden="1">
      <c r="A55" s="58" t="s">
        <v>264</v>
      </c>
      <c r="B55" s="56" t="s">
        <v>265</v>
      </c>
      <c r="C55" s="13"/>
      <c r="D55" s="13"/>
      <c r="E55" s="13"/>
      <c r="F55" s="14"/>
    </row>
    <row r="56" spans="1:6" ht="15" hidden="1">
      <c r="A56" s="48" t="s">
        <v>266</v>
      </c>
      <c r="B56" s="56" t="s">
        <v>267</v>
      </c>
      <c r="C56" s="13"/>
      <c r="D56" s="13"/>
      <c r="E56" s="13"/>
      <c r="F56" s="14"/>
    </row>
    <row r="57" spans="1:6" ht="15" hidden="1">
      <c r="A57" s="48" t="s">
        <v>268</v>
      </c>
      <c r="B57" s="56" t="s">
        <v>269</v>
      </c>
      <c r="C57" s="13"/>
      <c r="D57" s="13"/>
      <c r="E57" s="13"/>
      <c r="F57" s="14"/>
    </row>
    <row r="58" spans="1:6" ht="15">
      <c r="A58" s="48" t="s">
        <v>268</v>
      </c>
      <c r="B58" s="56" t="s">
        <v>269</v>
      </c>
      <c r="C58" s="13"/>
      <c r="D58" s="13"/>
      <c r="E58" s="13"/>
      <c r="F58" s="14">
        <f>SUM(C58:E58)</f>
        <v>0</v>
      </c>
    </row>
    <row r="59" spans="1:6" ht="15">
      <c r="A59" s="48" t="s">
        <v>270</v>
      </c>
      <c r="B59" s="56" t="s">
        <v>271</v>
      </c>
      <c r="C59" s="13"/>
      <c r="D59" s="13">
        <v>800</v>
      </c>
      <c r="E59" s="13"/>
      <c r="F59" s="14">
        <f>SUM(C59:D59)</f>
        <v>800</v>
      </c>
    </row>
    <row r="60" spans="1:6" ht="15">
      <c r="A60" s="10" t="s">
        <v>272</v>
      </c>
      <c r="B60" s="18" t="s">
        <v>273</v>
      </c>
      <c r="C60" s="15">
        <f>SUM(C58:C59)</f>
        <v>0</v>
      </c>
      <c r="D60" s="15">
        <f aca="true" t="shared" si="3" ref="D60:F60">SUM(D58:D59)</f>
        <v>800</v>
      </c>
      <c r="E60" s="15">
        <f t="shared" si="3"/>
        <v>0</v>
      </c>
      <c r="F60" s="15">
        <f t="shared" si="3"/>
        <v>800</v>
      </c>
    </row>
    <row r="61" spans="1:6" ht="15" hidden="1">
      <c r="A61" s="59" t="s">
        <v>274</v>
      </c>
      <c r="B61" s="56" t="s">
        <v>275</v>
      </c>
      <c r="C61" s="13"/>
      <c r="D61" s="13"/>
      <c r="E61" s="13"/>
      <c r="F61" s="16">
        <f aca="true" t="shared" si="4" ref="F61:F66">SUM(C61:E61)</f>
        <v>0</v>
      </c>
    </row>
    <row r="62" spans="1:6" ht="15" hidden="1">
      <c r="A62" s="59" t="s">
        <v>276</v>
      </c>
      <c r="B62" s="56" t="s">
        <v>277</v>
      </c>
      <c r="C62" s="13"/>
      <c r="D62" s="13"/>
      <c r="E62" s="13"/>
      <c r="F62" s="16">
        <f t="shared" si="4"/>
        <v>0</v>
      </c>
    </row>
    <row r="63" spans="1:6" ht="27.6" hidden="1">
      <c r="A63" s="59" t="s">
        <v>278</v>
      </c>
      <c r="B63" s="56" t="s">
        <v>279</v>
      </c>
      <c r="C63" s="13"/>
      <c r="D63" s="13"/>
      <c r="E63" s="13"/>
      <c r="F63" s="16">
        <f t="shared" si="4"/>
        <v>0</v>
      </c>
    </row>
    <row r="64" spans="1:6" ht="27.6" hidden="1">
      <c r="A64" s="59" t="s">
        <v>280</v>
      </c>
      <c r="B64" s="56" t="s">
        <v>281</v>
      </c>
      <c r="C64" s="13"/>
      <c r="D64" s="13"/>
      <c r="E64" s="13"/>
      <c r="F64" s="16">
        <f t="shared" si="4"/>
        <v>0</v>
      </c>
    </row>
    <row r="65" spans="1:6" ht="27.6" hidden="1">
      <c r="A65" s="59" t="s">
        <v>282</v>
      </c>
      <c r="B65" s="56" t="s">
        <v>283</v>
      </c>
      <c r="C65" s="13"/>
      <c r="D65" s="13"/>
      <c r="E65" s="13"/>
      <c r="F65" s="16">
        <f t="shared" si="4"/>
        <v>0</v>
      </c>
    </row>
    <row r="66" spans="1:6" ht="15">
      <c r="A66" s="59" t="s">
        <v>284</v>
      </c>
      <c r="B66" s="56" t="s">
        <v>285</v>
      </c>
      <c r="C66" s="13"/>
      <c r="D66" s="13"/>
      <c r="E66" s="13"/>
      <c r="F66" s="16">
        <f t="shared" si="4"/>
        <v>0</v>
      </c>
    </row>
    <row r="67" spans="1:7" ht="15">
      <c r="A67" s="59" t="s">
        <v>286</v>
      </c>
      <c r="B67" s="56" t="s">
        <v>287</v>
      </c>
      <c r="C67" s="19">
        <v>3189</v>
      </c>
      <c r="D67" s="13"/>
      <c r="E67" s="13"/>
      <c r="F67" s="14">
        <f>SUM(C67:E67)</f>
        <v>3189</v>
      </c>
      <c r="G67" s="98"/>
    </row>
    <row r="68" spans="1:6" ht="27.6" hidden="1">
      <c r="A68" s="59" t="s">
        <v>288</v>
      </c>
      <c r="B68" s="56" t="s">
        <v>289</v>
      </c>
      <c r="C68" s="13"/>
      <c r="D68" s="13"/>
      <c r="E68" s="13"/>
      <c r="F68" s="14">
        <f aca="true" t="shared" si="5" ref="F68:F75">SUM(C68:E68)</f>
        <v>0</v>
      </c>
    </row>
    <row r="69" spans="1:6" ht="27.6" hidden="1">
      <c r="A69" s="59" t="s">
        <v>290</v>
      </c>
      <c r="B69" s="56" t="s">
        <v>291</v>
      </c>
      <c r="C69" s="13"/>
      <c r="D69" s="13"/>
      <c r="E69" s="13"/>
      <c r="F69" s="14">
        <f t="shared" si="5"/>
        <v>0</v>
      </c>
    </row>
    <row r="70" spans="1:6" ht="15" hidden="1">
      <c r="A70" s="59" t="s">
        <v>292</v>
      </c>
      <c r="B70" s="56" t="s">
        <v>293</v>
      </c>
      <c r="C70" s="13"/>
      <c r="D70" s="13"/>
      <c r="E70" s="13"/>
      <c r="F70" s="14">
        <f t="shared" si="5"/>
        <v>0</v>
      </c>
    </row>
    <row r="71" spans="1:6" ht="15" hidden="1">
      <c r="A71" s="60" t="s">
        <v>294</v>
      </c>
      <c r="B71" s="56" t="s">
        <v>295</v>
      </c>
      <c r="C71" s="13"/>
      <c r="D71" s="13"/>
      <c r="E71" s="13"/>
      <c r="F71" s="14">
        <f t="shared" si="5"/>
        <v>0</v>
      </c>
    </row>
    <row r="72" spans="1:7" ht="15">
      <c r="A72" s="59" t="s">
        <v>296</v>
      </c>
      <c r="B72" s="56" t="s">
        <v>297</v>
      </c>
      <c r="C72" s="13"/>
      <c r="D72" s="13">
        <v>300</v>
      </c>
      <c r="E72" s="13"/>
      <c r="F72" s="14">
        <f t="shared" si="5"/>
        <v>300</v>
      </c>
      <c r="G72" s="50" t="s">
        <v>426</v>
      </c>
    </row>
    <row r="73" spans="1:6" ht="15">
      <c r="A73" s="60" t="s">
        <v>298</v>
      </c>
      <c r="B73" s="56" t="s">
        <v>299</v>
      </c>
      <c r="C73" s="19">
        <v>669</v>
      </c>
      <c r="D73" s="19"/>
      <c r="E73" s="19"/>
      <c r="F73" s="19">
        <f>SUM(C73:E73)</f>
        <v>669</v>
      </c>
    </row>
    <row r="74" spans="1:6" ht="15">
      <c r="A74" s="60" t="s">
        <v>300</v>
      </c>
      <c r="B74" s="56" t="s">
        <v>299</v>
      </c>
      <c r="C74" s="19"/>
      <c r="D74" s="13"/>
      <c r="E74" s="13"/>
      <c r="F74" s="14">
        <f t="shared" si="5"/>
        <v>0</v>
      </c>
    </row>
    <row r="75" spans="1:6" ht="43.5" customHeight="1" hidden="1">
      <c r="A75" s="41" t="s">
        <v>1</v>
      </c>
      <c r="B75" s="42" t="s">
        <v>172</v>
      </c>
      <c r="C75" s="61" t="s">
        <v>3</v>
      </c>
      <c r="D75" s="61" t="s">
        <v>4</v>
      </c>
      <c r="E75" s="61" t="s">
        <v>5</v>
      </c>
      <c r="F75" s="14">
        <f t="shared" si="5"/>
        <v>0</v>
      </c>
    </row>
    <row r="76" spans="1:6" ht="15">
      <c r="A76" s="10" t="s">
        <v>301</v>
      </c>
      <c r="B76" s="18" t="s">
        <v>302</v>
      </c>
      <c r="C76" s="15">
        <f>SUM(C61:C74)</f>
        <v>3858</v>
      </c>
      <c r="D76" s="15">
        <f aca="true" t="shared" si="6" ref="D76:E76">SUM(D61:D74)</f>
        <v>300</v>
      </c>
      <c r="E76" s="15">
        <f t="shared" si="6"/>
        <v>0</v>
      </c>
      <c r="F76" s="15">
        <f>SUM(F61:F74)</f>
        <v>4158</v>
      </c>
    </row>
    <row r="77" spans="1:6" ht="15">
      <c r="A77" s="148" t="s">
        <v>303</v>
      </c>
      <c r="B77" s="149"/>
      <c r="C77" s="150">
        <f>SUM(C27+C28+C50+C60+C76)</f>
        <v>30262</v>
      </c>
      <c r="D77" s="150">
        <f>SUM(D27+D28+D50+D60+D76)</f>
        <v>10773</v>
      </c>
      <c r="E77" s="150">
        <f>SUM(E27+E28+E50+E60+E76)</f>
        <v>0</v>
      </c>
      <c r="F77" s="150">
        <f>SUM(F27+F28+F50+F60+E73+F76)</f>
        <v>41035</v>
      </c>
    </row>
    <row r="78" spans="1:6" ht="15">
      <c r="A78" s="62" t="s">
        <v>304</v>
      </c>
      <c r="B78" s="56" t="s">
        <v>305</v>
      </c>
      <c r="C78" s="13"/>
      <c r="D78" s="19">
        <v>2490</v>
      </c>
      <c r="E78" s="13"/>
      <c r="F78" s="14">
        <f>SUM(C78:E78)</f>
        <v>2490</v>
      </c>
    </row>
    <row r="79" spans="1:6" ht="15">
      <c r="A79" s="62" t="s">
        <v>306</v>
      </c>
      <c r="B79" s="56" t="s">
        <v>307</v>
      </c>
      <c r="C79" s="13"/>
      <c r="D79" s="19">
        <v>69438</v>
      </c>
      <c r="E79" s="13"/>
      <c r="F79" s="14">
        <f>SUM(D79:E79)</f>
        <v>69438</v>
      </c>
    </row>
    <row r="80" spans="1:6" ht="15" hidden="1">
      <c r="A80" s="62"/>
      <c r="B80" s="56"/>
      <c r="C80" s="13"/>
      <c r="D80" s="19"/>
      <c r="E80" s="13"/>
      <c r="F80" s="14">
        <f aca="true" t="shared" si="7" ref="F80:F86">SUM(C80:E80)</f>
        <v>0</v>
      </c>
    </row>
    <row r="81" spans="1:6" ht="15">
      <c r="A81" s="62" t="s">
        <v>308</v>
      </c>
      <c r="B81" s="56" t="s">
        <v>309</v>
      </c>
      <c r="C81" s="13"/>
      <c r="D81" s="19"/>
      <c r="E81" s="13"/>
      <c r="F81" s="14">
        <f t="shared" si="7"/>
        <v>0</v>
      </c>
    </row>
    <row r="82" spans="1:6" ht="43.5" customHeight="1" hidden="1">
      <c r="A82" s="41" t="s">
        <v>1</v>
      </c>
      <c r="B82" s="42" t="s">
        <v>172</v>
      </c>
      <c r="C82" s="61" t="s">
        <v>3</v>
      </c>
      <c r="D82" s="63" t="s">
        <v>4</v>
      </c>
      <c r="E82" s="61" t="s">
        <v>5</v>
      </c>
      <c r="F82" s="14">
        <f t="shared" si="7"/>
        <v>0</v>
      </c>
    </row>
    <row r="83" spans="1:6" ht="15" hidden="1">
      <c r="A83" s="62"/>
      <c r="B83" s="56" t="s">
        <v>307</v>
      </c>
      <c r="C83" s="13"/>
      <c r="D83" s="19"/>
      <c r="E83" s="13"/>
      <c r="F83" s="14">
        <f t="shared" si="7"/>
        <v>0</v>
      </c>
    </row>
    <row r="84" spans="1:6" ht="15">
      <c r="A84" s="62" t="s">
        <v>310</v>
      </c>
      <c r="B84" s="56" t="s">
        <v>311</v>
      </c>
      <c r="C84" s="13"/>
      <c r="D84" s="19">
        <v>900</v>
      </c>
      <c r="E84" s="13"/>
      <c r="F84" s="14">
        <f t="shared" si="7"/>
        <v>900</v>
      </c>
    </row>
    <row r="85" spans="1:6" ht="15" hidden="1">
      <c r="A85" s="46"/>
      <c r="B85" s="56" t="s">
        <v>312</v>
      </c>
      <c r="C85" s="13"/>
      <c r="D85" s="19"/>
      <c r="E85" s="13"/>
      <c r="F85" s="14">
        <f t="shared" si="7"/>
        <v>0</v>
      </c>
    </row>
    <row r="86" spans="1:6" ht="15" hidden="1">
      <c r="A86" s="46"/>
      <c r="B86" s="56" t="s">
        <v>313</v>
      </c>
      <c r="C86" s="13"/>
      <c r="D86" s="19"/>
      <c r="E86" s="13"/>
      <c r="F86" s="14">
        <f t="shared" si="7"/>
        <v>0</v>
      </c>
    </row>
    <row r="87" spans="1:6" ht="15">
      <c r="A87" s="46" t="s">
        <v>314</v>
      </c>
      <c r="B87" s="56" t="s">
        <v>315</v>
      </c>
      <c r="C87" s="13"/>
      <c r="D87" s="19">
        <v>19917</v>
      </c>
      <c r="E87" s="13"/>
      <c r="F87" s="14">
        <f>SUM(C87:E87)</f>
        <v>19917</v>
      </c>
    </row>
    <row r="88" spans="1:6" ht="43.5" customHeight="1" hidden="1">
      <c r="A88" s="41" t="s">
        <v>1</v>
      </c>
      <c r="B88" s="42" t="s">
        <v>172</v>
      </c>
      <c r="C88" s="61" t="s">
        <v>3</v>
      </c>
      <c r="D88" s="61" t="s">
        <v>4</v>
      </c>
      <c r="E88" s="61" t="s">
        <v>5</v>
      </c>
      <c r="F88" s="63" t="s">
        <v>6</v>
      </c>
    </row>
    <row r="89" spans="1:6" ht="15">
      <c r="A89" s="8" t="s">
        <v>316</v>
      </c>
      <c r="B89" s="18" t="s">
        <v>317</v>
      </c>
      <c r="C89" s="15"/>
      <c r="D89" s="15">
        <f>SUM(D78:D88)</f>
        <v>92745</v>
      </c>
      <c r="E89" s="15">
        <f>SUM(E78:E87)</f>
        <v>0</v>
      </c>
      <c r="F89" s="15">
        <f>SUM(F78:F88)</f>
        <v>92745</v>
      </c>
    </row>
    <row r="90" spans="1:6" ht="15">
      <c r="A90" s="48" t="s">
        <v>318</v>
      </c>
      <c r="B90" s="56" t="s">
        <v>319</v>
      </c>
      <c r="C90" s="13"/>
      <c r="D90" s="19">
        <v>268210</v>
      </c>
      <c r="E90" s="13"/>
      <c r="F90" s="14">
        <f>SUM(C90:E90)</f>
        <v>268210</v>
      </c>
    </row>
    <row r="91" spans="1:6" ht="15">
      <c r="A91" s="48" t="s">
        <v>320</v>
      </c>
      <c r="B91" s="56" t="s">
        <v>321</v>
      </c>
      <c r="C91" s="13"/>
      <c r="D91" s="13"/>
      <c r="E91" s="13"/>
      <c r="F91" s="14">
        <f aca="true" t="shared" si="8" ref="F91:F92">SUM(C91:E91)</f>
        <v>0</v>
      </c>
    </row>
    <row r="92" spans="1:6" ht="15">
      <c r="A92" s="48" t="s">
        <v>322</v>
      </c>
      <c r="B92" s="56" t="s">
        <v>323</v>
      </c>
      <c r="C92" s="13"/>
      <c r="D92" s="13"/>
      <c r="E92" s="13"/>
      <c r="F92" s="14">
        <f t="shared" si="8"/>
        <v>0</v>
      </c>
    </row>
    <row r="93" spans="1:6" ht="15">
      <c r="A93" s="48" t="s">
        <v>324</v>
      </c>
      <c r="B93" s="56" t="s">
        <v>325</v>
      </c>
      <c r="C93" s="13"/>
      <c r="D93" s="19">
        <v>72417</v>
      </c>
      <c r="E93" s="13"/>
      <c r="F93" s="14">
        <f>SUM(D93:E93)</f>
        <v>72417</v>
      </c>
    </row>
    <row r="94" spans="1:6" ht="15">
      <c r="A94" s="10" t="s">
        <v>326</v>
      </c>
      <c r="B94" s="18" t="s">
        <v>327</v>
      </c>
      <c r="C94" s="15">
        <f>SUM(C90:C93)</f>
        <v>0</v>
      </c>
      <c r="D94" s="15">
        <f>SUM(D90:D93)</f>
        <v>340627</v>
      </c>
      <c r="E94" s="15">
        <f>SUM(E90:E93)</f>
        <v>0</v>
      </c>
      <c r="F94" s="15">
        <f>SUM(F90:F93)</f>
        <v>340627</v>
      </c>
    </row>
    <row r="95" spans="1:6" ht="27.6" hidden="1">
      <c r="A95" s="48" t="s">
        <v>328</v>
      </c>
      <c r="B95" s="56" t="s">
        <v>329</v>
      </c>
      <c r="C95" s="13"/>
      <c r="D95" s="13"/>
      <c r="E95" s="13"/>
      <c r="F95" s="14"/>
    </row>
    <row r="96" spans="1:6" ht="27.6" hidden="1">
      <c r="A96" s="48" t="s">
        <v>330</v>
      </c>
      <c r="B96" s="56" t="s">
        <v>331</v>
      </c>
      <c r="C96" s="13"/>
      <c r="D96" s="13"/>
      <c r="E96" s="13"/>
      <c r="F96" s="14"/>
    </row>
    <row r="97" spans="1:6" ht="27.6" hidden="1">
      <c r="A97" s="48" t="s">
        <v>332</v>
      </c>
      <c r="B97" s="56" t="s">
        <v>333</v>
      </c>
      <c r="C97" s="13"/>
      <c r="D97" s="13"/>
      <c r="E97" s="13"/>
      <c r="F97" s="14"/>
    </row>
    <row r="98" spans="1:6" ht="15" hidden="1">
      <c r="A98" s="48" t="s">
        <v>334</v>
      </c>
      <c r="B98" s="56" t="s">
        <v>335</v>
      </c>
      <c r="C98" s="13"/>
      <c r="D98" s="13"/>
      <c r="E98" s="13"/>
      <c r="F98" s="14"/>
    </row>
    <row r="99" spans="1:6" ht="27.6" hidden="1">
      <c r="A99" s="48" t="s">
        <v>336</v>
      </c>
      <c r="B99" s="56" t="s">
        <v>337</v>
      </c>
      <c r="C99" s="13"/>
      <c r="D99" s="13"/>
      <c r="E99" s="13"/>
      <c r="F99" s="14"/>
    </row>
    <row r="100" spans="1:7" ht="27.6">
      <c r="A100" s="48" t="s">
        <v>586</v>
      </c>
      <c r="B100" s="56" t="s">
        <v>338</v>
      </c>
      <c r="C100" s="13"/>
      <c r="D100" s="13">
        <v>100</v>
      </c>
      <c r="E100" s="13"/>
      <c r="F100" s="14">
        <f>SUM(D100:E100)</f>
        <v>100</v>
      </c>
      <c r="G100" s="98"/>
    </row>
    <row r="101" spans="1:6" ht="15">
      <c r="A101" s="48" t="s">
        <v>339</v>
      </c>
      <c r="B101" s="56" t="s">
        <v>340</v>
      </c>
      <c r="C101" s="13"/>
      <c r="D101" s="13">
        <v>100</v>
      </c>
      <c r="E101" s="13"/>
      <c r="F101" s="14">
        <f>SUM(D101:E101)</f>
        <v>100</v>
      </c>
    </row>
    <row r="102" spans="1:6" ht="15">
      <c r="A102" s="48" t="s">
        <v>341</v>
      </c>
      <c r="B102" s="56" t="s">
        <v>342</v>
      </c>
      <c r="C102" s="13"/>
      <c r="D102" s="159"/>
      <c r="E102" s="13"/>
      <c r="F102" s="159">
        <f>SUM(C102:E102)</f>
        <v>0</v>
      </c>
    </row>
    <row r="103" spans="1:6" ht="15">
      <c r="A103" s="10" t="s">
        <v>343</v>
      </c>
      <c r="B103" s="18" t="s">
        <v>344</v>
      </c>
      <c r="C103" s="15"/>
      <c r="D103" s="15">
        <f>SUM(D95:D102)</f>
        <v>200</v>
      </c>
      <c r="E103" s="15">
        <f>SUM(E95:E102)</f>
        <v>0</v>
      </c>
      <c r="F103" s="15">
        <f>SUM(F95:F102)</f>
        <v>200</v>
      </c>
    </row>
    <row r="104" spans="1:6" ht="15">
      <c r="A104" s="148" t="s">
        <v>345</v>
      </c>
      <c r="B104" s="149"/>
      <c r="C104" s="150">
        <f>SUM(C89+C94+C103)</f>
        <v>0</v>
      </c>
      <c r="D104" s="150">
        <f>SUM(D89+D94+D103)</f>
        <v>433572</v>
      </c>
      <c r="E104" s="150">
        <f>SUM(E89+E94+E103)</f>
        <v>0</v>
      </c>
      <c r="F104" s="150">
        <f>SUM(F89+F94+F103)</f>
        <v>433572</v>
      </c>
    </row>
    <row r="105" spans="1:6" ht="15">
      <c r="A105" s="64" t="s">
        <v>346</v>
      </c>
      <c r="B105" s="20" t="s">
        <v>347</v>
      </c>
      <c r="C105" s="15">
        <f>SUM(C77+C104)</f>
        <v>30262</v>
      </c>
      <c r="D105" s="15">
        <f>SUM(D77+D104)</f>
        <v>444345</v>
      </c>
      <c r="E105" s="13"/>
      <c r="F105" s="16">
        <f>SUM(C105:E105)</f>
        <v>474607</v>
      </c>
    </row>
    <row r="106" spans="1:25" ht="15" hidden="1">
      <c r="A106" s="48" t="s">
        <v>348</v>
      </c>
      <c r="B106" s="47" t="s">
        <v>349</v>
      </c>
      <c r="C106" s="65"/>
      <c r="D106" s="65"/>
      <c r="E106" s="65"/>
      <c r="F106" s="65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7"/>
      <c r="Y106" s="67"/>
    </row>
    <row r="107" spans="1:25" ht="15" hidden="1">
      <c r="A107" s="48" t="s">
        <v>350</v>
      </c>
      <c r="B107" s="47" t="s">
        <v>351</v>
      </c>
      <c r="C107" s="65"/>
      <c r="D107" s="65"/>
      <c r="E107" s="65"/>
      <c r="F107" s="6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7"/>
      <c r="Y107" s="67"/>
    </row>
    <row r="108" spans="1:25" ht="15" hidden="1">
      <c r="A108" s="48" t="s">
        <v>352</v>
      </c>
      <c r="B108" s="47" t="s">
        <v>353</v>
      </c>
      <c r="C108" s="65"/>
      <c r="D108" s="65"/>
      <c r="E108" s="65"/>
      <c r="F108" s="65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7"/>
      <c r="Y108" s="67"/>
    </row>
    <row r="109" spans="1:25" ht="15">
      <c r="A109" s="10" t="s">
        <v>354</v>
      </c>
      <c r="B109" s="7" t="s">
        <v>355</v>
      </c>
      <c r="C109" s="195"/>
      <c r="D109" s="197">
        <f>142467+5000</f>
        <v>147467</v>
      </c>
      <c r="E109" s="195"/>
      <c r="F109" s="196">
        <f>SUM(C109:E109)</f>
        <v>147467</v>
      </c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7"/>
      <c r="Y109" s="67"/>
    </row>
    <row r="110" spans="1:25" ht="15" hidden="1">
      <c r="A110" s="49" t="s">
        <v>356</v>
      </c>
      <c r="B110" s="47" t="s">
        <v>357</v>
      </c>
      <c r="C110" s="69"/>
      <c r="D110" s="69"/>
      <c r="E110" s="69"/>
      <c r="F110" s="69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67"/>
      <c r="Y110" s="67"/>
    </row>
    <row r="111" spans="1:25" ht="15" hidden="1">
      <c r="A111" s="49" t="s">
        <v>358</v>
      </c>
      <c r="B111" s="47" t="s">
        <v>359</v>
      </c>
      <c r="C111" s="69"/>
      <c r="D111" s="69"/>
      <c r="E111" s="69"/>
      <c r="F111" s="69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67"/>
      <c r="Y111" s="67"/>
    </row>
    <row r="112" spans="1:25" ht="15" hidden="1">
      <c r="A112" s="48" t="s">
        <v>360</v>
      </c>
      <c r="B112" s="47" t="s">
        <v>361</v>
      </c>
      <c r="C112" s="65"/>
      <c r="D112" s="65"/>
      <c r="E112" s="65"/>
      <c r="F112" s="65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7"/>
      <c r="Y112" s="67"/>
    </row>
    <row r="113" spans="1:25" ht="15" hidden="1">
      <c r="A113" s="48" t="s">
        <v>362</v>
      </c>
      <c r="B113" s="47" t="s">
        <v>363</v>
      </c>
      <c r="C113" s="65"/>
      <c r="D113" s="65"/>
      <c r="E113" s="65"/>
      <c r="F113" s="65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7"/>
      <c r="Y113" s="67"/>
    </row>
    <row r="114" spans="1:25" ht="15">
      <c r="A114" s="22" t="s">
        <v>364</v>
      </c>
      <c r="B114" s="7" t="s">
        <v>365</v>
      </c>
      <c r="C114" s="21"/>
      <c r="D114" s="21"/>
      <c r="E114" s="21"/>
      <c r="F114" s="2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67"/>
      <c r="Y114" s="67"/>
    </row>
    <row r="115" spans="1:25" ht="15" hidden="1">
      <c r="A115" s="49" t="s">
        <v>366</v>
      </c>
      <c r="B115" s="47" t="s">
        <v>367</v>
      </c>
      <c r="C115" s="69"/>
      <c r="D115" s="69"/>
      <c r="E115" s="69"/>
      <c r="F115" s="69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67"/>
      <c r="Y115" s="67"/>
    </row>
    <row r="116" spans="1:25" ht="15" hidden="1">
      <c r="A116" s="49" t="s">
        <v>368</v>
      </c>
      <c r="B116" s="47" t="s">
        <v>369</v>
      </c>
      <c r="C116" s="69"/>
      <c r="D116" s="69"/>
      <c r="E116" s="69"/>
      <c r="F116" s="69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67"/>
      <c r="Y116" s="67"/>
    </row>
    <row r="117" spans="1:25" ht="15">
      <c r="A117" s="22" t="s">
        <v>141</v>
      </c>
      <c r="B117" s="7" t="s">
        <v>369</v>
      </c>
      <c r="C117" s="21">
        <v>1104</v>
      </c>
      <c r="D117" s="69"/>
      <c r="E117" s="69"/>
      <c r="F117" s="21">
        <f>SUM(C117:E117)</f>
        <v>1104</v>
      </c>
      <c r="G117" s="99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67"/>
      <c r="Y117" s="67"/>
    </row>
    <row r="118" spans="1:25" ht="15">
      <c r="A118" s="22" t="s">
        <v>370</v>
      </c>
      <c r="B118" s="7" t="s">
        <v>371</v>
      </c>
      <c r="C118" s="69"/>
      <c r="D118" s="69"/>
      <c r="E118" s="69"/>
      <c r="F118" s="69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67"/>
      <c r="Y118" s="67"/>
    </row>
    <row r="119" spans="1:25" ht="15" hidden="1">
      <c r="A119" s="49" t="s">
        <v>372</v>
      </c>
      <c r="B119" s="47" t="s">
        <v>373</v>
      </c>
      <c r="C119" s="69"/>
      <c r="D119" s="69"/>
      <c r="E119" s="69"/>
      <c r="F119" s="69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67"/>
      <c r="Y119" s="67"/>
    </row>
    <row r="120" spans="1:25" ht="15" hidden="1">
      <c r="A120" s="49" t="s">
        <v>374</v>
      </c>
      <c r="B120" s="47" t="s">
        <v>375</v>
      </c>
      <c r="C120" s="69"/>
      <c r="D120" s="69"/>
      <c r="E120" s="69"/>
      <c r="F120" s="69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67"/>
      <c r="Y120" s="67"/>
    </row>
    <row r="121" spans="1:25" ht="15" hidden="1">
      <c r="A121" s="49" t="s">
        <v>376</v>
      </c>
      <c r="B121" s="47" t="s">
        <v>377</v>
      </c>
      <c r="C121" s="69"/>
      <c r="D121" s="69"/>
      <c r="E121" s="69"/>
      <c r="F121" s="69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67"/>
      <c r="Y121" s="67"/>
    </row>
    <row r="122" spans="1:25" ht="15">
      <c r="A122" s="22" t="s">
        <v>378</v>
      </c>
      <c r="B122" s="7" t="s">
        <v>379</v>
      </c>
      <c r="C122" s="21"/>
      <c r="D122" s="21"/>
      <c r="E122" s="21"/>
      <c r="F122" s="2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67"/>
      <c r="Y122" s="67"/>
    </row>
    <row r="123" spans="1:25" ht="15" hidden="1">
      <c r="A123" s="49" t="s">
        <v>380</v>
      </c>
      <c r="B123" s="47" t="s">
        <v>381</v>
      </c>
      <c r="C123" s="69"/>
      <c r="D123" s="69"/>
      <c r="E123" s="69"/>
      <c r="F123" s="69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67"/>
      <c r="Y123" s="67"/>
    </row>
    <row r="124" spans="1:25" ht="15" hidden="1">
      <c r="A124" s="48" t="s">
        <v>382</v>
      </c>
      <c r="B124" s="47" t="s">
        <v>383</v>
      </c>
      <c r="C124" s="65"/>
      <c r="D124" s="65"/>
      <c r="E124" s="65"/>
      <c r="F124" s="65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7"/>
      <c r="Y124" s="67"/>
    </row>
    <row r="125" spans="1:25" ht="15" hidden="1">
      <c r="A125" s="49" t="s">
        <v>384</v>
      </c>
      <c r="B125" s="47" t="s">
        <v>385</v>
      </c>
      <c r="C125" s="69"/>
      <c r="D125" s="69"/>
      <c r="E125" s="69"/>
      <c r="F125" s="69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67"/>
      <c r="Y125" s="67"/>
    </row>
    <row r="126" spans="1:25" ht="15" hidden="1">
      <c r="A126" s="49" t="s">
        <v>386</v>
      </c>
      <c r="B126" s="47" t="s">
        <v>387</v>
      </c>
      <c r="C126" s="69"/>
      <c r="D126" s="69"/>
      <c r="E126" s="69"/>
      <c r="F126" s="69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67"/>
      <c r="Y126" s="67"/>
    </row>
    <row r="127" spans="1:25" ht="15">
      <c r="A127" s="22" t="s">
        <v>388</v>
      </c>
      <c r="B127" s="7" t="s">
        <v>389</v>
      </c>
      <c r="C127" s="21"/>
      <c r="D127" s="21"/>
      <c r="E127" s="21"/>
      <c r="F127" s="2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67"/>
      <c r="Y127" s="67"/>
    </row>
    <row r="128" spans="1:25" ht="15">
      <c r="A128" s="48" t="s">
        <v>390</v>
      </c>
      <c r="B128" s="47" t="s">
        <v>391</v>
      </c>
      <c r="C128" s="65"/>
      <c r="D128" s="65"/>
      <c r="E128" s="65"/>
      <c r="F128" s="65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7"/>
      <c r="Y128" s="67"/>
    </row>
    <row r="129" spans="1:25" ht="15" thickBot="1">
      <c r="A129" s="72" t="s">
        <v>392</v>
      </c>
      <c r="B129" s="73" t="s">
        <v>393</v>
      </c>
      <c r="C129" s="74">
        <f>SUM(C109:C128)</f>
        <v>1104</v>
      </c>
      <c r="D129" s="74">
        <f>SUM(D109:D128)</f>
        <v>147467</v>
      </c>
      <c r="E129" s="74"/>
      <c r="F129" s="74">
        <f>SUM(C129:E129)</f>
        <v>148571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67"/>
      <c r="Y129" s="67"/>
    </row>
    <row r="130" spans="1:25" ht="15" thickBot="1">
      <c r="A130" s="75" t="s">
        <v>394</v>
      </c>
      <c r="B130" s="76"/>
      <c r="C130" s="23">
        <f>C27+C28+C50+C60+C76+C129</f>
        <v>31366</v>
      </c>
      <c r="D130" s="23">
        <f>SUM(D105+D129)</f>
        <v>591812</v>
      </c>
      <c r="E130" s="24"/>
      <c r="F130" s="25">
        <f>SUM(C130:E130)</f>
        <v>623178</v>
      </c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2:25" ht="15">
      <c r="B131" s="67"/>
      <c r="C131" s="26"/>
      <c r="D131" s="26"/>
      <c r="E131" s="26"/>
      <c r="F131" s="26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2:25" ht="15">
      <c r="B132" s="67"/>
      <c r="C132" s="26"/>
      <c r="D132" s="26"/>
      <c r="E132" s="26"/>
      <c r="F132" s="26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2:25" ht="15">
      <c r="B133" s="67"/>
      <c r="C133" s="26"/>
      <c r="D133" s="26"/>
      <c r="E133" s="26"/>
      <c r="F133" s="26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2:25" ht="15">
      <c r="B134" s="67"/>
      <c r="C134" s="26"/>
      <c r="D134" s="26"/>
      <c r="E134" s="26"/>
      <c r="F134" s="26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2:25" ht="15">
      <c r="B135" s="67"/>
      <c r="C135" s="26"/>
      <c r="D135" s="26"/>
      <c r="E135" s="26"/>
      <c r="F135" s="26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2:25" ht="15">
      <c r="B136" s="67"/>
      <c r="C136" s="26"/>
      <c r="D136" s="26"/>
      <c r="E136" s="26"/>
      <c r="F136" s="26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2:25" ht="15">
      <c r="B137" s="67"/>
      <c r="C137" s="26"/>
      <c r="D137" s="26"/>
      <c r="E137" s="26"/>
      <c r="F137" s="26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2:25" ht="15">
      <c r="B138" s="67"/>
      <c r="C138" s="26"/>
      <c r="D138" s="26"/>
      <c r="E138" s="26"/>
      <c r="F138" s="2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2:25" ht="15">
      <c r="B139" s="67"/>
      <c r="C139" s="26"/>
      <c r="D139" s="26"/>
      <c r="E139" s="26"/>
      <c r="F139" s="26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</row>
    <row r="140" spans="2:25" ht="15">
      <c r="B140" s="67"/>
      <c r="C140" s="26"/>
      <c r="D140" s="26"/>
      <c r="E140" s="26"/>
      <c r="F140" s="26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2:25" ht="15">
      <c r="B141" s="67"/>
      <c r="C141" s="26"/>
      <c r="D141" s="26"/>
      <c r="E141" s="26"/>
      <c r="F141" s="26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2:25" ht="15">
      <c r="B142" s="67"/>
      <c r="C142" s="26"/>
      <c r="D142" s="26"/>
      <c r="E142" s="26"/>
      <c r="F142" s="26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2:25" ht="15">
      <c r="B143" s="67"/>
      <c r="C143" s="26"/>
      <c r="D143" s="26"/>
      <c r="E143" s="26"/>
      <c r="F143" s="26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2:25" ht="15">
      <c r="B144" s="67"/>
      <c r="C144" s="26"/>
      <c r="D144" s="26"/>
      <c r="E144" s="26"/>
      <c r="F144" s="26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2:25" ht="15">
      <c r="B145" s="67"/>
      <c r="C145" s="26"/>
      <c r="D145" s="26"/>
      <c r="E145" s="26"/>
      <c r="F145" s="26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2:25" ht="15">
      <c r="B146" s="67"/>
      <c r="C146" s="26"/>
      <c r="D146" s="26"/>
      <c r="E146" s="26"/>
      <c r="F146" s="26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2:25" ht="15">
      <c r="B147" s="67"/>
      <c r="C147" s="26"/>
      <c r="D147" s="26"/>
      <c r="E147" s="26"/>
      <c r="F147" s="26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2:25" ht="15">
      <c r="B148" s="67"/>
      <c r="C148" s="26"/>
      <c r="D148" s="26"/>
      <c r="E148" s="26"/>
      <c r="F148" s="26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2:25" ht="15">
      <c r="B149" s="67"/>
      <c r="C149" s="26"/>
      <c r="D149" s="26"/>
      <c r="E149" s="26"/>
      <c r="F149" s="26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2:25" ht="15">
      <c r="B150" s="67"/>
      <c r="C150" s="26"/>
      <c r="D150" s="26"/>
      <c r="E150" s="26"/>
      <c r="F150" s="26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2:25" ht="15">
      <c r="B151" s="67"/>
      <c r="C151" s="26"/>
      <c r="D151" s="26"/>
      <c r="E151" s="26"/>
      <c r="F151" s="26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</row>
    <row r="152" spans="2:25" ht="15">
      <c r="B152" s="67"/>
      <c r="C152" s="26"/>
      <c r="D152" s="26"/>
      <c r="E152" s="26"/>
      <c r="F152" s="26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</row>
    <row r="153" spans="2:25" ht="15">
      <c r="B153" s="67"/>
      <c r="C153" s="26"/>
      <c r="D153" s="26"/>
      <c r="E153" s="26"/>
      <c r="F153" s="26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2:25" ht="15">
      <c r="B154" s="67"/>
      <c r="C154" s="26"/>
      <c r="D154" s="26"/>
      <c r="E154" s="26"/>
      <c r="F154" s="26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2:25" ht="15">
      <c r="B155" s="67"/>
      <c r="C155" s="26"/>
      <c r="D155" s="26"/>
      <c r="E155" s="26"/>
      <c r="F155" s="26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2:25" ht="15">
      <c r="B156" s="67"/>
      <c r="C156" s="26"/>
      <c r="D156" s="26"/>
      <c r="E156" s="26"/>
      <c r="F156" s="26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2:25" ht="1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</row>
    <row r="158" spans="2:25" ht="1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</row>
    <row r="159" spans="2:25" ht="1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</row>
    <row r="160" spans="2:25" ht="1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</row>
    <row r="161" spans="2:25" ht="1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</row>
    <row r="162" spans="2:25" ht="1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</row>
    <row r="163" spans="2:25" ht="1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</row>
    <row r="164" spans="2:25" ht="1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</row>
    <row r="165" spans="2:25" ht="1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</row>
    <row r="166" spans="2:25" ht="1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</row>
    <row r="167" spans="2:25" ht="1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</row>
    <row r="168" spans="2:25" ht="1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</row>
    <row r="169" spans="2:25" ht="1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</row>
    <row r="170" spans="2:25" ht="1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</row>
    <row r="171" spans="2:25" ht="1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</row>
    <row r="172" spans="2:25" ht="1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</row>
    <row r="173" spans="2:25" ht="1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</row>
    <row r="174" spans="2:25" ht="1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</row>
    <row r="175" spans="2:25" ht="1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</row>
    <row r="176" spans="2:25" ht="1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</row>
    <row r="177" spans="2:25" ht="1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</row>
    <row r="178" spans="2:25" ht="1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</row>
    <row r="179" spans="2:25" ht="1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</row>
  </sheetData>
  <mergeCells count="2">
    <mergeCell ref="A1:F1"/>
    <mergeCell ref="A2:F2"/>
  </mergeCells>
  <printOptions horizontalCentered="1"/>
  <pageMargins left="0.1968503937007874" right="0.1968503937007874" top="0.5511811023622047" bottom="0.5511811023622047" header="0.31496062992125984" footer="0.31496062992125984"/>
  <pageSetup fitToWidth="0" fitToHeight="1" horizontalDpi="600" verticalDpi="600" orientation="portrait" paperSize="9" scale="62" r:id="rId1"/>
  <headerFooter>
    <oddHeader>&amp;R2. melléklet a ../2022.(...)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19D3-ED39-41FF-9D0E-C1458854620C}">
  <dimension ref="A1:G45"/>
  <sheetViews>
    <sheetView workbookViewId="0" topLeftCell="A1">
      <selection activeCell="D39" sqref="D39"/>
    </sheetView>
  </sheetViews>
  <sheetFormatPr defaultColWidth="9.140625" defaultRowHeight="15"/>
  <cols>
    <col min="1" max="1" width="9.00390625" style="39" customWidth="1"/>
    <col min="2" max="2" width="70.140625" style="39" customWidth="1"/>
    <col min="3" max="3" width="12.28125" style="39" bestFit="1" customWidth="1"/>
    <col min="4" max="4" width="15.421875" style="39" customWidth="1"/>
    <col min="5" max="5" width="20.57421875" style="39" customWidth="1"/>
    <col min="6" max="6" width="16.421875" style="166" customWidth="1"/>
    <col min="7" max="7" width="17.7109375" style="166" customWidth="1"/>
    <col min="8" max="16384" width="9.140625" style="39" customWidth="1"/>
  </cols>
  <sheetData>
    <row r="1" spans="1:7" ht="15">
      <c r="A1" s="247" t="s">
        <v>591</v>
      </c>
      <c r="B1" s="247"/>
      <c r="C1" s="247"/>
      <c r="D1" s="247"/>
      <c r="E1" s="247"/>
      <c r="F1" s="247"/>
      <c r="G1" s="164"/>
    </row>
    <row r="2" spans="1:7" ht="15">
      <c r="A2" s="248" t="s">
        <v>395</v>
      </c>
      <c r="B2" s="248"/>
      <c r="C2" s="248"/>
      <c r="D2" s="248"/>
      <c r="E2" s="248"/>
      <c r="F2" s="248"/>
      <c r="G2" s="165"/>
    </row>
    <row r="3" spans="1:5" ht="15">
      <c r="A3" s="77"/>
      <c r="B3" s="77"/>
      <c r="C3" s="77"/>
      <c r="D3" s="77"/>
      <c r="E3" s="77"/>
    </row>
    <row r="4" spans="1:5" ht="15">
      <c r="A4" s="246"/>
      <c r="B4" s="246"/>
      <c r="C4" s="246"/>
      <c r="D4" s="246"/>
      <c r="E4" s="246"/>
    </row>
    <row r="5" spans="1:5" ht="15">
      <c r="A5" s="78"/>
      <c r="B5" s="78"/>
      <c r="C5" s="78"/>
      <c r="D5" s="78"/>
      <c r="E5" s="79" t="s">
        <v>396</v>
      </c>
    </row>
    <row r="6" spans="1:7" ht="15">
      <c r="A6" s="83" t="s">
        <v>397</v>
      </c>
      <c r="B6" s="84" t="s">
        <v>398</v>
      </c>
      <c r="C6" s="85" t="s">
        <v>399</v>
      </c>
      <c r="D6" s="85" t="s">
        <v>400</v>
      </c>
      <c r="E6" s="85" t="s">
        <v>587</v>
      </c>
      <c r="F6" s="167"/>
      <c r="G6" s="167"/>
    </row>
    <row r="7" spans="1:7" ht="14.4" thickBot="1">
      <c r="A7" s="86" t="s">
        <v>401</v>
      </c>
      <c r="B7" s="86"/>
      <c r="C7" s="80" t="s">
        <v>402</v>
      </c>
      <c r="D7" s="80" t="s">
        <v>403</v>
      </c>
      <c r="E7" s="163">
        <v>2022</v>
      </c>
      <c r="F7" s="167"/>
      <c r="G7" s="167"/>
    </row>
    <row r="8" spans="1:5" ht="14.4" thickTop="1">
      <c r="A8" s="87" t="s">
        <v>404</v>
      </c>
      <c r="B8" s="87"/>
      <c r="C8" s="81"/>
      <c r="D8" s="82"/>
      <c r="E8" s="82"/>
    </row>
    <row r="9" spans="1:5" ht="14.4">
      <c r="A9" s="78"/>
      <c r="B9" s="88" t="s">
        <v>405</v>
      </c>
      <c r="C9" s="27">
        <v>534</v>
      </c>
      <c r="D9" s="27"/>
      <c r="E9" s="27"/>
    </row>
    <row r="10" spans="1:7" ht="15">
      <c r="A10" s="78" t="s">
        <v>593</v>
      </c>
      <c r="B10" s="78" t="s">
        <v>406</v>
      </c>
      <c r="C10" s="28"/>
      <c r="D10" s="27"/>
      <c r="E10" s="27">
        <f>3264341+103629</f>
        <v>3367970</v>
      </c>
      <c r="F10" s="168"/>
      <c r="G10" s="168"/>
    </row>
    <row r="11" spans="1:7" ht="15">
      <c r="A11" s="78" t="s">
        <v>592</v>
      </c>
      <c r="B11" s="78" t="s">
        <v>407</v>
      </c>
      <c r="C11" s="27"/>
      <c r="D11" s="27"/>
      <c r="E11" s="27">
        <f>2561637+120077</f>
        <v>2681714</v>
      </c>
      <c r="F11" s="168"/>
      <c r="G11" s="168"/>
    </row>
    <row r="12" spans="1:7" ht="15">
      <c r="A12" s="78" t="s">
        <v>594</v>
      </c>
      <c r="B12" s="78" t="s">
        <v>408</v>
      </c>
      <c r="C12" s="27"/>
      <c r="D12" s="27"/>
      <c r="E12" s="27">
        <f>848012+196641</f>
        <v>1044653</v>
      </c>
      <c r="F12" s="168"/>
      <c r="G12" s="168"/>
    </row>
    <row r="13" spans="1:7" ht="15">
      <c r="A13" s="78" t="s">
        <v>595</v>
      </c>
      <c r="B13" s="78" t="s">
        <v>409</v>
      </c>
      <c r="C13" s="27"/>
      <c r="D13" s="27"/>
      <c r="E13" s="29">
        <f>1299740+55308</f>
        <v>1355048</v>
      </c>
      <c r="F13" s="168"/>
      <c r="G13" s="168"/>
    </row>
    <row r="14" spans="1:7" ht="15">
      <c r="A14" s="78" t="s">
        <v>596</v>
      </c>
      <c r="B14" s="78" t="s">
        <v>410</v>
      </c>
      <c r="C14" s="27"/>
      <c r="D14" s="27"/>
      <c r="E14" s="27">
        <f>8732853+873286</f>
        <v>9606139</v>
      </c>
      <c r="F14" s="168"/>
      <c r="G14" s="168"/>
    </row>
    <row r="15" spans="1:7" ht="15">
      <c r="A15" s="78" t="s">
        <v>597</v>
      </c>
      <c r="B15" s="78" t="s">
        <v>411</v>
      </c>
      <c r="C15" s="27"/>
      <c r="D15" s="27">
        <v>2550</v>
      </c>
      <c r="E15" s="27">
        <f>159593+9388</f>
        <v>168981</v>
      </c>
      <c r="F15" s="168"/>
      <c r="G15" s="168"/>
    </row>
    <row r="16" spans="1:7" ht="15">
      <c r="A16" s="78"/>
      <c r="B16" s="78"/>
      <c r="C16" s="27"/>
      <c r="D16" s="27"/>
      <c r="E16" s="27"/>
      <c r="F16" s="168"/>
      <c r="G16" s="168"/>
    </row>
    <row r="17" spans="1:7" ht="15" hidden="1">
      <c r="A17" s="78"/>
      <c r="B17" s="78"/>
      <c r="C17" s="27"/>
      <c r="D17" s="27"/>
      <c r="E17" s="27"/>
      <c r="F17" s="168"/>
      <c r="G17" s="168"/>
    </row>
    <row r="18" spans="1:7" ht="15" hidden="1">
      <c r="A18" s="78"/>
      <c r="B18" s="78"/>
      <c r="C18" s="27"/>
      <c r="D18" s="27"/>
      <c r="E18" s="27"/>
      <c r="F18" s="168"/>
      <c r="G18" s="168"/>
    </row>
    <row r="19" spans="1:7" ht="14.4" thickBot="1">
      <c r="A19" s="78"/>
      <c r="B19" s="89" t="s">
        <v>412</v>
      </c>
      <c r="C19" s="30"/>
      <c r="D19" s="30"/>
      <c r="E19" s="31">
        <f>SUM(E10:E18)</f>
        <v>18224505</v>
      </c>
      <c r="F19" s="169"/>
      <c r="G19" s="169"/>
    </row>
    <row r="20" spans="1:7" ht="15">
      <c r="A20" s="78"/>
      <c r="B20" s="90"/>
      <c r="C20" s="29"/>
      <c r="D20" s="29"/>
      <c r="E20" s="32"/>
      <c r="F20" s="168"/>
      <c r="G20" s="168"/>
    </row>
    <row r="21" spans="1:7" ht="14.4" hidden="1">
      <c r="A21" s="78"/>
      <c r="B21" s="88"/>
      <c r="C21" s="27"/>
      <c r="D21" s="27"/>
      <c r="E21" s="27"/>
      <c r="F21" s="168"/>
      <c r="G21" s="168"/>
    </row>
    <row r="22" spans="1:7" ht="15">
      <c r="A22" s="198" t="s">
        <v>598</v>
      </c>
      <c r="B22" s="92" t="s">
        <v>413</v>
      </c>
      <c r="C22" s="27"/>
      <c r="D22" s="27"/>
      <c r="E22" s="27">
        <v>2978630</v>
      </c>
      <c r="F22" s="168"/>
      <c r="G22" s="168"/>
    </row>
    <row r="23" spans="1:7" ht="15">
      <c r="A23" s="78"/>
      <c r="B23" s="78"/>
      <c r="C23" s="27"/>
      <c r="D23" s="27"/>
      <c r="E23" s="34"/>
      <c r="F23" s="168"/>
      <c r="G23" s="168"/>
    </row>
    <row r="24" spans="1:7" ht="15">
      <c r="A24" s="91"/>
      <c r="B24" s="92" t="s">
        <v>414</v>
      </c>
      <c r="C24" s="34"/>
      <c r="D24" s="27"/>
      <c r="E24" s="27"/>
      <c r="F24" s="168"/>
      <c r="G24" s="168"/>
    </row>
    <row r="25" spans="1:7" ht="15">
      <c r="A25" s="78" t="s">
        <v>599</v>
      </c>
      <c r="B25" s="78" t="s">
        <v>415</v>
      </c>
      <c r="C25" s="34">
        <v>6</v>
      </c>
      <c r="D25" s="27">
        <f>67810+6000</f>
        <v>73810</v>
      </c>
      <c r="E25" s="27">
        <f>C25*D25</f>
        <v>442860</v>
      </c>
      <c r="F25" s="168"/>
      <c r="G25" s="168"/>
    </row>
    <row r="26" spans="1:7" ht="15" hidden="1">
      <c r="A26" s="92"/>
      <c r="B26" s="92"/>
      <c r="C26" s="34"/>
      <c r="D26" s="27"/>
      <c r="E26" s="27"/>
      <c r="F26" s="168"/>
      <c r="G26" s="168"/>
    </row>
    <row r="27" spans="1:7" ht="15">
      <c r="A27" s="78" t="s">
        <v>600</v>
      </c>
      <c r="B27" s="78" t="s">
        <v>424</v>
      </c>
      <c r="C27" s="34">
        <v>4</v>
      </c>
      <c r="D27" s="27">
        <v>25000</v>
      </c>
      <c r="E27" s="27">
        <f>C27*D27</f>
        <v>100000</v>
      </c>
      <c r="F27" s="168"/>
      <c r="G27" s="168"/>
    </row>
    <row r="28" spans="1:7" ht="15" hidden="1">
      <c r="A28" s="78"/>
      <c r="B28" s="78"/>
      <c r="C28" s="34"/>
      <c r="D28" s="27"/>
      <c r="E28" s="27"/>
      <c r="F28" s="168"/>
      <c r="G28" s="168"/>
    </row>
    <row r="29" spans="1:7" ht="15" hidden="1">
      <c r="A29" s="78"/>
      <c r="B29" s="78"/>
      <c r="C29" s="34"/>
      <c r="D29" s="27"/>
      <c r="E29" s="27"/>
      <c r="F29" s="168"/>
      <c r="G29" s="168"/>
    </row>
    <row r="30" spans="1:7" ht="15">
      <c r="A30" s="78" t="s">
        <v>601</v>
      </c>
      <c r="B30" s="78" t="s">
        <v>602</v>
      </c>
      <c r="C30" s="34">
        <v>1</v>
      </c>
      <c r="D30" s="27">
        <f>381130+82000</f>
        <v>463130</v>
      </c>
      <c r="E30" s="27">
        <f>C30*D30</f>
        <v>463130</v>
      </c>
      <c r="F30" s="168"/>
      <c r="G30" s="168"/>
    </row>
    <row r="31" spans="1:7" ht="15">
      <c r="A31" s="78" t="s">
        <v>603</v>
      </c>
      <c r="B31" s="78" t="s">
        <v>423</v>
      </c>
      <c r="C31" s="34"/>
      <c r="D31" s="27"/>
      <c r="E31" s="27">
        <f>4590600+551700</f>
        <v>5142300</v>
      </c>
      <c r="F31" s="168"/>
      <c r="G31" s="168"/>
    </row>
    <row r="32" spans="1:7" ht="15">
      <c r="A32" s="78"/>
      <c r="B32" s="78"/>
      <c r="C32" s="34"/>
      <c r="D32" s="27"/>
      <c r="E32" s="27"/>
      <c r="F32" s="168"/>
      <c r="G32" s="168"/>
    </row>
    <row r="33" spans="1:7" ht="14.4" thickBot="1">
      <c r="A33" s="91"/>
      <c r="B33" s="89" t="s">
        <v>416</v>
      </c>
      <c r="C33" s="31"/>
      <c r="D33" s="31"/>
      <c r="E33" s="31">
        <f>SUM(E22:E31)</f>
        <v>9126920</v>
      </c>
      <c r="F33" s="170"/>
      <c r="G33" s="170"/>
    </row>
    <row r="34" spans="1:7" ht="15">
      <c r="A34" s="91"/>
      <c r="B34" s="91"/>
      <c r="C34" s="33"/>
      <c r="D34" s="33"/>
      <c r="E34" s="33"/>
      <c r="F34" s="168"/>
      <c r="G34" s="168"/>
    </row>
    <row r="35" spans="1:7" ht="15">
      <c r="A35" s="198" t="s">
        <v>604</v>
      </c>
      <c r="B35" s="91" t="s">
        <v>417</v>
      </c>
      <c r="C35" s="27"/>
      <c r="D35" s="27"/>
      <c r="E35" s="35">
        <v>2270000</v>
      </c>
      <c r="F35" s="169"/>
      <c r="G35" s="169"/>
    </row>
    <row r="36" spans="1:7" ht="14.4" thickBot="1">
      <c r="A36" s="214"/>
      <c r="B36" s="215"/>
      <c r="C36" s="216"/>
      <c r="D36" s="216"/>
      <c r="E36" s="217"/>
      <c r="F36" s="169"/>
      <c r="G36" s="169"/>
    </row>
    <row r="37" spans="1:7" ht="14.4" thickTop="1">
      <c r="A37" s="87" t="s">
        <v>617</v>
      </c>
      <c r="B37" s="218"/>
      <c r="C37" s="27"/>
      <c r="D37" s="27"/>
      <c r="E37" s="35"/>
      <c r="F37" s="169"/>
      <c r="G37" s="169"/>
    </row>
    <row r="38" spans="1:7" ht="15">
      <c r="A38" s="198"/>
      <c r="B38" s="91"/>
      <c r="C38" s="27"/>
      <c r="D38" s="27"/>
      <c r="E38" s="35"/>
      <c r="F38" s="169"/>
      <c r="G38" s="169"/>
    </row>
    <row r="39" spans="1:7" ht="15">
      <c r="A39" s="198" t="s">
        <v>615</v>
      </c>
      <c r="B39" s="91" t="s">
        <v>616</v>
      </c>
      <c r="C39" s="27"/>
      <c r="D39" s="27"/>
      <c r="E39" s="35"/>
      <c r="F39" s="169"/>
      <c r="G39" s="169"/>
    </row>
    <row r="40" spans="1:7" ht="15">
      <c r="A40" s="198"/>
      <c r="B40" s="78" t="s">
        <v>618</v>
      </c>
      <c r="C40" s="27"/>
      <c r="D40" s="27"/>
      <c r="E40" s="35">
        <v>1957827</v>
      </c>
      <c r="F40" s="169"/>
      <c r="G40" s="169"/>
    </row>
    <row r="41" spans="1:7" ht="15">
      <c r="A41" s="91"/>
      <c r="B41" s="91"/>
      <c r="C41" s="33"/>
      <c r="D41" s="33"/>
      <c r="E41" s="35"/>
      <c r="F41" s="168"/>
      <c r="G41" s="168"/>
    </row>
    <row r="42" spans="1:7" ht="15" hidden="1">
      <c r="A42" s="93"/>
      <c r="B42" s="94"/>
      <c r="C42" s="36"/>
      <c r="D42" s="36"/>
      <c r="E42" s="36"/>
      <c r="F42" s="168"/>
      <c r="G42" s="168"/>
    </row>
    <row r="43" spans="1:7" ht="15" hidden="1">
      <c r="A43" s="91"/>
      <c r="B43" s="95"/>
      <c r="C43" s="27"/>
      <c r="D43" s="36"/>
      <c r="E43" s="36"/>
      <c r="F43" s="168"/>
      <c r="G43" s="168"/>
    </row>
    <row r="44" spans="1:7" ht="15" hidden="1">
      <c r="A44" s="91"/>
      <c r="B44" s="91"/>
      <c r="C44" s="33"/>
      <c r="D44" s="33"/>
      <c r="E44" s="35"/>
      <c r="F44" s="168"/>
      <c r="G44" s="168"/>
    </row>
    <row r="45" spans="1:7" ht="14.4" thickBot="1">
      <c r="A45" s="219"/>
      <c r="B45" s="96" t="s">
        <v>418</v>
      </c>
      <c r="C45" s="97"/>
      <c r="D45" s="97"/>
      <c r="E45" s="97">
        <f>E19+E33+E35+E40</f>
        <v>31579252</v>
      </c>
      <c r="F45" s="171"/>
      <c r="G45" s="171"/>
    </row>
    <row r="46" ht="14.4" thickTop="1"/>
  </sheetData>
  <mergeCells count="3">
    <mergeCell ref="A4:E4"/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&amp;R3. melléklet  a ../2022.(...)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9BE8-E292-4309-9F35-8E382A44F88D}">
  <dimension ref="A1:C59"/>
  <sheetViews>
    <sheetView workbookViewId="0" topLeftCell="A1">
      <selection activeCell="C30" sqref="C30"/>
    </sheetView>
  </sheetViews>
  <sheetFormatPr defaultColWidth="9.140625" defaultRowHeight="15"/>
  <cols>
    <col min="1" max="1" width="62.57421875" style="37" customWidth="1"/>
    <col min="2" max="2" width="9.421875" style="37" customWidth="1"/>
    <col min="3" max="3" width="21.28125" style="37" customWidth="1"/>
    <col min="4" max="16384" width="9.140625" style="37" customWidth="1"/>
  </cols>
  <sheetData>
    <row r="1" spans="1:3" ht="21.75" customHeight="1">
      <c r="A1" s="238" t="s">
        <v>589</v>
      </c>
      <c r="B1" s="249"/>
      <c r="C1" s="249"/>
    </row>
    <row r="2" spans="1:3" ht="26.25" customHeight="1">
      <c r="A2" s="241" t="s">
        <v>419</v>
      </c>
      <c r="B2" s="249"/>
      <c r="C2" s="249"/>
    </row>
    <row r="3" ht="30.75" customHeight="1"/>
    <row r="4" spans="1:3" ht="27">
      <c r="A4" s="1" t="s">
        <v>1</v>
      </c>
      <c r="B4" s="2" t="s">
        <v>172</v>
      </c>
      <c r="C4" s="116" t="s">
        <v>170</v>
      </c>
    </row>
    <row r="5" spans="1:3" ht="15" hidden="1">
      <c r="A5" s="202"/>
      <c r="B5" s="202"/>
      <c r="C5" s="202"/>
    </row>
    <row r="6" spans="1:3" ht="15" hidden="1">
      <c r="A6" s="202"/>
      <c r="B6" s="202"/>
      <c r="C6" s="202"/>
    </row>
    <row r="7" spans="1:3" ht="15" hidden="1">
      <c r="A7" s="202"/>
      <c r="B7" s="202"/>
      <c r="C7" s="202"/>
    </row>
    <row r="8" spans="1:3" ht="15">
      <c r="A8" s="202"/>
      <c r="B8" s="202"/>
      <c r="C8" s="211"/>
    </row>
    <row r="9" spans="1:3" ht="15">
      <c r="A9" s="11" t="s">
        <v>304</v>
      </c>
      <c r="B9" s="3" t="s">
        <v>305</v>
      </c>
      <c r="C9" s="203">
        <f>SUM(C10)</f>
        <v>2490</v>
      </c>
    </row>
    <row r="10" spans="1:3" ht="15">
      <c r="A10" s="9" t="s">
        <v>605</v>
      </c>
      <c r="B10" s="3"/>
      <c r="C10" s="207">
        <v>2490</v>
      </c>
    </row>
    <row r="11" spans="1:3" ht="15" hidden="1">
      <c r="A11" s="9"/>
      <c r="B11" s="3"/>
      <c r="C11" s="202"/>
    </row>
    <row r="12" spans="1:3" ht="15">
      <c r="A12" s="11" t="s">
        <v>420</v>
      </c>
      <c r="B12" s="3" t="s">
        <v>307</v>
      </c>
      <c r="C12" s="203">
        <f>SUM(C13:C28)</f>
        <v>69438</v>
      </c>
    </row>
    <row r="13" spans="1:3" ht="15">
      <c r="A13" s="9" t="s">
        <v>585</v>
      </c>
      <c r="B13" s="3"/>
      <c r="C13" s="204">
        <v>11018</v>
      </c>
    </row>
    <row r="14" spans="1:3" ht="15" hidden="1">
      <c r="A14" s="9" t="s">
        <v>143</v>
      </c>
      <c r="B14" s="3"/>
      <c r="C14" s="205"/>
    </row>
    <row r="15" spans="1:3" ht="15" hidden="1">
      <c r="A15" s="9"/>
      <c r="B15" s="3"/>
      <c r="C15" s="202" t="s">
        <v>143</v>
      </c>
    </row>
    <row r="16" spans="1:3" ht="15" hidden="1">
      <c r="A16" s="9"/>
      <c r="B16" s="3"/>
      <c r="C16" s="202"/>
    </row>
    <row r="17" spans="1:3" ht="15" hidden="1">
      <c r="A17" s="5"/>
      <c r="B17" s="3"/>
      <c r="C17" s="202"/>
    </row>
    <row r="18" spans="1:3" ht="15" hidden="1">
      <c r="A18" s="4"/>
      <c r="B18" s="3"/>
      <c r="C18" s="202"/>
    </row>
    <row r="19" spans="1:3" ht="15" hidden="1">
      <c r="A19" s="11"/>
      <c r="B19" s="3"/>
      <c r="C19" s="206"/>
    </row>
    <row r="20" spans="1:3" ht="15" hidden="1">
      <c r="A20" s="11"/>
      <c r="B20" s="3"/>
      <c r="C20" s="202"/>
    </row>
    <row r="21" spans="1:3" ht="15" hidden="1">
      <c r="A21" s="9"/>
      <c r="B21" s="3"/>
      <c r="C21" s="202"/>
    </row>
    <row r="22" spans="1:3" ht="15" hidden="1">
      <c r="A22" s="11"/>
      <c r="B22" s="3"/>
      <c r="C22" s="202"/>
    </row>
    <row r="23" spans="1:3" ht="15" hidden="1">
      <c r="A23" s="9"/>
      <c r="B23" s="3"/>
      <c r="C23" s="202"/>
    </row>
    <row r="24" spans="1:3" ht="15" hidden="1">
      <c r="A24" s="4"/>
      <c r="B24" s="3"/>
      <c r="C24" s="205"/>
    </row>
    <row r="25" spans="1:3" ht="15">
      <c r="A25" s="4" t="s">
        <v>422</v>
      </c>
      <c r="B25" s="3"/>
      <c r="C25" s="207">
        <v>28369</v>
      </c>
    </row>
    <row r="26" spans="1:3" ht="15">
      <c r="A26" s="4" t="s">
        <v>612</v>
      </c>
      <c r="B26" s="3"/>
      <c r="C26" s="207">
        <v>29921</v>
      </c>
    </row>
    <row r="27" spans="1:3" ht="15">
      <c r="A27" s="4" t="s">
        <v>606</v>
      </c>
      <c r="B27" s="3"/>
      <c r="C27" s="207">
        <v>130</v>
      </c>
    </row>
    <row r="28" spans="1:3" ht="15">
      <c r="A28" s="4"/>
      <c r="B28" s="3"/>
      <c r="C28" s="207"/>
    </row>
    <row r="29" spans="1:3" ht="15">
      <c r="A29" s="5" t="s">
        <v>607</v>
      </c>
      <c r="B29" s="3" t="s">
        <v>311</v>
      </c>
      <c r="C29" s="203">
        <f>SUM(C30:C32)</f>
        <v>900</v>
      </c>
    </row>
    <row r="30" spans="1:3" ht="15">
      <c r="A30" s="4" t="s">
        <v>608</v>
      </c>
      <c r="B30" s="3"/>
      <c r="C30" s="207">
        <v>100</v>
      </c>
    </row>
    <row r="31" spans="1:3" ht="15">
      <c r="A31" s="4" t="s">
        <v>609</v>
      </c>
      <c r="B31" s="3"/>
      <c r="C31" s="207">
        <v>800</v>
      </c>
    </row>
    <row r="32" spans="1:3" ht="15">
      <c r="A32" s="4"/>
      <c r="B32" s="3"/>
      <c r="C32" s="207"/>
    </row>
    <row r="33" spans="1:3" ht="15">
      <c r="A33" s="4" t="s">
        <v>314</v>
      </c>
      <c r="B33" s="3" t="s">
        <v>315</v>
      </c>
      <c r="C33" s="203">
        <v>19917</v>
      </c>
    </row>
    <row r="34" spans="1:3" ht="15">
      <c r="A34" s="208" t="s">
        <v>316</v>
      </c>
      <c r="B34" s="38" t="s">
        <v>317</v>
      </c>
      <c r="C34" s="212">
        <f>SUM(C9,C12,C29,C33)</f>
        <v>92745</v>
      </c>
    </row>
    <row r="35" spans="1:3" ht="15">
      <c r="A35" s="11"/>
      <c r="B35" s="6"/>
      <c r="C35" s="209"/>
    </row>
    <row r="36" spans="1:3" ht="15">
      <c r="A36" s="11"/>
      <c r="B36" s="6"/>
      <c r="C36" s="210"/>
    </row>
    <row r="37" spans="1:3" ht="15" hidden="1">
      <c r="A37" s="11"/>
      <c r="B37" s="6"/>
      <c r="C37" s="210"/>
    </row>
    <row r="38" spans="1:3" ht="15" hidden="1">
      <c r="A38" s="11"/>
      <c r="B38" s="6"/>
      <c r="C38" s="210"/>
    </row>
    <row r="39" spans="1:3" ht="15">
      <c r="A39" s="11" t="s">
        <v>318</v>
      </c>
      <c r="B39" s="3" t="s">
        <v>319</v>
      </c>
      <c r="C39" s="203">
        <f>SUM(C41:C48)</f>
        <v>268210</v>
      </c>
    </row>
    <row r="40" spans="1:3" ht="15" hidden="1">
      <c r="A40" s="11"/>
      <c r="B40" s="3"/>
      <c r="C40" s="210"/>
    </row>
    <row r="41" spans="1:3" ht="15">
      <c r="A41" s="9" t="s">
        <v>610</v>
      </c>
      <c r="B41" s="3"/>
      <c r="C41" s="207">
        <v>235458</v>
      </c>
    </row>
    <row r="42" spans="1:3" ht="15">
      <c r="A42" s="9" t="s">
        <v>421</v>
      </c>
      <c r="B42" s="3"/>
      <c r="C42" s="204">
        <v>1217</v>
      </c>
    </row>
    <row r="43" spans="1:3" ht="15" hidden="1">
      <c r="A43" s="9"/>
      <c r="B43" s="3"/>
      <c r="C43" s="207"/>
    </row>
    <row r="44" spans="1:3" ht="15" hidden="1">
      <c r="A44" s="9"/>
      <c r="B44" s="3"/>
      <c r="C44" s="210"/>
    </row>
    <row r="45" spans="1:3" ht="15" hidden="1">
      <c r="A45" s="9"/>
      <c r="B45" s="3"/>
      <c r="C45" s="210"/>
    </row>
    <row r="46" spans="1:3" ht="15" hidden="1">
      <c r="A46" s="11"/>
      <c r="B46" s="3"/>
      <c r="C46" s="210"/>
    </row>
    <row r="47" spans="1:3" ht="15" hidden="1">
      <c r="A47" s="9"/>
      <c r="B47" s="3"/>
      <c r="C47" s="207"/>
    </row>
    <row r="48" spans="1:3" ht="15">
      <c r="A48" s="9" t="s">
        <v>611</v>
      </c>
      <c r="B48" s="3"/>
      <c r="C48" s="207">
        <v>31535</v>
      </c>
    </row>
    <row r="49" spans="1:3" ht="15">
      <c r="A49" s="9"/>
      <c r="B49" s="3"/>
      <c r="C49" s="207"/>
    </row>
    <row r="50" spans="1:3" ht="26.4">
      <c r="A50" s="11" t="s">
        <v>324</v>
      </c>
      <c r="B50" s="3" t="s">
        <v>325</v>
      </c>
      <c r="C50" s="203">
        <v>72417</v>
      </c>
    </row>
    <row r="51" spans="1:3" ht="15">
      <c r="A51" s="208" t="s">
        <v>326</v>
      </c>
      <c r="B51" s="38" t="s">
        <v>327</v>
      </c>
      <c r="C51" s="212">
        <f>SUM(C39,C50)</f>
        <v>340627</v>
      </c>
    </row>
    <row r="54" spans="1:3" ht="15">
      <c r="A54" s="12"/>
      <c r="B54" s="12"/>
      <c r="C54" s="12"/>
    </row>
    <row r="55" spans="1:3" ht="15">
      <c r="A55" s="12"/>
      <c r="B55" s="12"/>
      <c r="C55" s="12"/>
    </row>
    <row r="56" spans="1:3" ht="15">
      <c r="A56" s="12"/>
      <c r="B56" s="12"/>
      <c r="C56" s="12"/>
    </row>
    <row r="57" spans="1:3" ht="15">
      <c r="A57" s="12"/>
      <c r="B57" s="12"/>
      <c r="C57" s="12"/>
    </row>
    <row r="58" spans="1:3" ht="15">
      <c r="A58" s="12"/>
      <c r="B58" s="12"/>
      <c r="C58" s="12"/>
    </row>
    <row r="59" spans="1:3" ht="15">
      <c r="A59" s="12"/>
      <c r="B59" s="12"/>
      <c r="C59" s="12"/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&amp;R6. melléklet a ../2022.(...)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4F50-1B53-4A6B-86A5-6D387DD1DE90}">
  <dimension ref="A1:C115"/>
  <sheetViews>
    <sheetView workbookViewId="0" topLeftCell="A1">
      <selection activeCell="F64" sqref="F64"/>
    </sheetView>
  </sheetViews>
  <sheetFormatPr defaultColWidth="9.140625" defaultRowHeight="18" customHeight="1"/>
  <cols>
    <col min="1" max="1" width="70.28125" style="0" customWidth="1"/>
    <col min="2" max="2" width="7.57421875" style="0" bestFit="1" customWidth="1"/>
    <col min="3" max="3" width="12.57421875" style="0" bestFit="1" customWidth="1"/>
  </cols>
  <sheetData>
    <row r="1" spans="1:3" ht="19.95" customHeight="1">
      <c r="A1" s="238" t="s">
        <v>589</v>
      </c>
      <c r="B1" s="239"/>
      <c r="C1" s="239"/>
    </row>
    <row r="2" spans="1:3" ht="19.95" customHeight="1">
      <c r="A2" s="241" t="s">
        <v>427</v>
      </c>
      <c r="B2" s="239"/>
      <c r="C2" s="239"/>
    </row>
    <row r="3" spans="1:3" ht="19.95" customHeight="1">
      <c r="A3" s="100"/>
      <c r="B3" s="102"/>
      <c r="C3" s="102"/>
    </row>
    <row r="4" ht="19.95" customHeight="1">
      <c r="A4" s="12"/>
    </row>
    <row r="5" spans="1:3" ht="30.75" customHeight="1">
      <c r="A5" s="103" t="s">
        <v>398</v>
      </c>
      <c r="B5" s="104" t="s">
        <v>172</v>
      </c>
      <c r="C5" s="105" t="s">
        <v>428</v>
      </c>
    </row>
    <row r="6" spans="1:3" ht="18" customHeight="1" hidden="1">
      <c r="A6" s="106" t="s">
        <v>429</v>
      </c>
      <c r="B6" s="107" t="s">
        <v>23</v>
      </c>
      <c r="C6" s="108"/>
    </row>
    <row r="7" spans="1:3" ht="21.75" customHeight="1" hidden="1">
      <c r="A7" s="106" t="s">
        <v>430</v>
      </c>
      <c r="B7" s="107" t="s">
        <v>23</v>
      </c>
      <c r="C7" s="108"/>
    </row>
    <row r="8" spans="1:3" ht="28.5" customHeight="1" hidden="1">
      <c r="A8" s="106" t="s">
        <v>431</v>
      </c>
      <c r="B8" s="107" t="s">
        <v>23</v>
      </c>
      <c r="C8" s="108"/>
    </row>
    <row r="9" spans="1:3" ht="18" customHeight="1" hidden="1">
      <c r="A9" s="106" t="s">
        <v>432</v>
      </c>
      <c r="B9" s="107" t="s">
        <v>23</v>
      </c>
      <c r="C9" s="108"/>
    </row>
    <row r="10" spans="1:3" ht="18" customHeight="1" hidden="1">
      <c r="A10" s="106" t="s">
        <v>433</v>
      </c>
      <c r="B10" s="107" t="s">
        <v>23</v>
      </c>
      <c r="C10" s="108"/>
    </row>
    <row r="11" spans="1:3" ht="18" customHeight="1" hidden="1">
      <c r="A11" s="106" t="s">
        <v>459</v>
      </c>
      <c r="B11" s="107" t="s">
        <v>23</v>
      </c>
      <c r="C11" s="111"/>
    </row>
    <row r="12" spans="1:3" ht="18" customHeight="1" hidden="1">
      <c r="A12" s="106" t="s">
        <v>435</v>
      </c>
      <c r="B12" s="107" t="s">
        <v>23</v>
      </c>
      <c r="C12" s="108"/>
    </row>
    <row r="13" spans="1:3" ht="18" customHeight="1" hidden="1">
      <c r="A13" s="106" t="s">
        <v>436</v>
      </c>
      <c r="B13" s="107" t="s">
        <v>23</v>
      </c>
      <c r="C13" s="108"/>
    </row>
    <row r="14" spans="1:3" ht="18" customHeight="1" hidden="1">
      <c r="A14" s="106" t="s">
        <v>437</v>
      </c>
      <c r="B14" s="107" t="s">
        <v>23</v>
      </c>
      <c r="C14" s="108"/>
    </row>
    <row r="15" spans="1:3" ht="18" customHeight="1" hidden="1">
      <c r="A15" s="106" t="s">
        <v>438</v>
      </c>
      <c r="B15" s="107" t="s">
        <v>23</v>
      </c>
      <c r="C15" s="108"/>
    </row>
    <row r="16" spans="1:3" ht="25.5" customHeight="1">
      <c r="A16" s="109" t="s">
        <v>22</v>
      </c>
      <c r="B16" s="110" t="s">
        <v>23</v>
      </c>
      <c r="C16" s="201"/>
    </row>
    <row r="17" spans="1:3" ht="18" customHeight="1" hidden="1">
      <c r="A17" s="106" t="s">
        <v>429</v>
      </c>
      <c r="B17" s="107" t="s">
        <v>25</v>
      </c>
      <c r="C17" s="201"/>
    </row>
    <row r="18" spans="1:3" ht="18" customHeight="1" hidden="1">
      <c r="A18" s="106" t="s">
        <v>430</v>
      </c>
      <c r="B18" s="107" t="s">
        <v>25</v>
      </c>
      <c r="C18" s="201"/>
    </row>
    <row r="19" spans="1:3" ht="29.25" customHeight="1" hidden="1">
      <c r="A19" s="106" t="s">
        <v>431</v>
      </c>
      <c r="B19" s="107" t="s">
        <v>25</v>
      </c>
      <c r="C19" s="201"/>
    </row>
    <row r="20" spans="1:3" ht="18" customHeight="1" hidden="1">
      <c r="A20" s="106" t="s">
        <v>432</v>
      </c>
      <c r="B20" s="107" t="s">
        <v>25</v>
      </c>
      <c r="C20" s="201"/>
    </row>
    <row r="21" spans="1:3" ht="18" customHeight="1" hidden="1">
      <c r="A21" s="106" t="s">
        <v>433</v>
      </c>
      <c r="B21" s="107" t="s">
        <v>25</v>
      </c>
      <c r="C21" s="201"/>
    </row>
    <row r="22" spans="1:3" ht="18" customHeight="1" hidden="1">
      <c r="A22" s="106" t="s">
        <v>434</v>
      </c>
      <c r="B22" s="107" t="s">
        <v>25</v>
      </c>
      <c r="C22" s="201"/>
    </row>
    <row r="23" spans="1:3" ht="18" customHeight="1" hidden="1">
      <c r="A23" s="106" t="s">
        <v>435</v>
      </c>
      <c r="B23" s="107" t="s">
        <v>25</v>
      </c>
      <c r="C23" s="201"/>
    </row>
    <row r="24" spans="1:3" ht="18" customHeight="1" hidden="1">
      <c r="A24" s="106" t="s">
        <v>436</v>
      </c>
      <c r="B24" s="107" t="s">
        <v>25</v>
      </c>
      <c r="C24" s="201"/>
    </row>
    <row r="25" spans="1:3" ht="18" customHeight="1" hidden="1">
      <c r="A25" s="106" t="s">
        <v>437</v>
      </c>
      <c r="B25" s="107" t="s">
        <v>25</v>
      </c>
      <c r="C25" s="201"/>
    </row>
    <row r="26" spans="1:3" ht="24.75" customHeight="1" hidden="1">
      <c r="A26" s="106" t="s">
        <v>438</v>
      </c>
      <c r="B26" s="107" t="s">
        <v>25</v>
      </c>
      <c r="C26" s="201"/>
    </row>
    <row r="27" spans="1:3" ht="27" customHeight="1">
      <c r="A27" s="109" t="s">
        <v>439</v>
      </c>
      <c r="B27" s="110" t="s">
        <v>25</v>
      </c>
      <c r="C27" s="201"/>
    </row>
    <row r="28" spans="1:3" ht="18" customHeight="1">
      <c r="A28" s="106" t="s">
        <v>429</v>
      </c>
      <c r="B28" s="107" t="s">
        <v>26</v>
      </c>
      <c r="C28" s="201"/>
    </row>
    <row r="29" spans="1:3" ht="25.5" customHeight="1">
      <c r="A29" s="106" t="s">
        <v>430</v>
      </c>
      <c r="B29" s="107" t="s">
        <v>26</v>
      </c>
      <c r="C29" s="201"/>
    </row>
    <row r="30" spans="1:3" ht="31.5" customHeight="1">
      <c r="A30" s="106" t="s">
        <v>431</v>
      </c>
      <c r="B30" s="107" t="s">
        <v>26</v>
      </c>
      <c r="C30" s="201"/>
    </row>
    <row r="31" spans="1:3" ht="18" customHeight="1">
      <c r="A31" s="106" t="s">
        <v>432</v>
      </c>
      <c r="B31" s="107" t="s">
        <v>26</v>
      </c>
      <c r="C31" s="201"/>
    </row>
    <row r="32" spans="1:3" ht="18" customHeight="1">
      <c r="A32" s="106" t="s">
        <v>433</v>
      </c>
      <c r="B32" s="107" t="s">
        <v>26</v>
      </c>
      <c r="C32" s="201"/>
    </row>
    <row r="33" spans="1:3" ht="18" customHeight="1">
      <c r="A33" s="106" t="s">
        <v>434</v>
      </c>
      <c r="B33" s="107" t="s">
        <v>26</v>
      </c>
      <c r="C33" s="200"/>
    </row>
    <row r="34" spans="1:3" ht="18" customHeight="1">
      <c r="A34" s="106" t="s">
        <v>435</v>
      </c>
      <c r="B34" s="107" t="s">
        <v>26</v>
      </c>
      <c r="C34" s="200"/>
    </row>
    <row r="35" spans="1:3" ht="18" customHeight="1">
      <c r="A35" s="106" t="s">
        <v>436</v>
      </c>
      <c r="B35" s="107" t="s">
        <v>26</v>
      </c>
      <c r="C35" s="201"/>
    </row>
    <row r="36" spans="1:3" ht="18" customHeight="1">
      <c r="A36" s="106" t="s">
        <v>437</v>
      </c>
      <c r="B36" s="107" t="s">
        <v>26</v>
      </c>
      <c r="C36" s="201"/>
    </row>
    <row r="37" spans="1:3" ht="18" customHeight="1">
      <c r="A37" s="106" t="s">
        <v>438</v>
      </c>
      <c r="B37" s="107" t="s">
        <v>26</v>
      </c>
      <c r="C37" s="201"/>
    </row>
    <row r="38" spans="1:3" ht="26.25" customHeight="1">
      <c r="A38" s="109" t="s">
        <v>440</v>
      </c>
      <c r="B38" s="110" t="s">
        <v>26</v>
      </c>
      <c r="C38" s="213">
        <f>SUM(C28:C37)</f>
        <v>0</v>
      </c>
    </row>
    <row r="39" spans="1:3" ht="18" customHeight="1" hidden="1">
      <c r="A39" s="106" t="s">
        <v>429</v>
      </c>
      <c r="B39" s="107" t="s">
        <v>34</v>
      </c>
      <c r="C39" s="201"/>
    </row>
    <row r="40" spans="1:3" ht="22.5" customHeight="1" hidden="1">
      <c r="A40" s="106" t="s">
        <v>430</v>
      </c>
      <c r="B40" s="107" t="s">
        <v>34</v>
      </c>
      <c r="C40" s="201"/>
    </row>
    <row r="41" spans="1:3" ht="33" customHeight="1" hidden="1">
      <c r="A41" s="106" t="s">
        <v>431</v>
      </c>
      <c r="B41" s="107" t="s">
        <v>34</v>
      </c>
      <c r="C41" s="201"/>
    </row>
    <row r="42" spans="1:3" ht="18" customHeight="1" hidden="1">
      <c r="A42" s="106" t="s">
        <v>432</v>
      </c>
      <c r="B42" s="107" t="s">
        <v>34</v>
      </c>
      <c r="C42" s="201"/>
    </row>
    <row r="43" spans="1:3" ht="18" customHeight="1" hidden="1">
      <c r="A43" s="106" t="s">
        <v>433</v>
      </c>
      <c r="B43" s="107" t="s">
        <v>34</v>
      </c>
      <c r="C43" s="201"/>
    </row>
    <row r="44" spans="1:3" ht="18" customHeight="1" hidden="1">
      <c r="A44" s="106" t="s">
        <v>434</v>
      </c>
      <c r="B44" s="107" t="s">
        <v>34</v>
      </c>
      <c r="C44" s="201"/>
    </row>
    <row r="45" spans="1:3" ht="18" customHeight="1" hidden="1">
      <c r="A45" s="106" t="s">
        <v>435</v>
      </c>
      <c r="B45" s="107" t="s">
        <v>34</v>
      </c>
      <c r="C45" s="201"/>
    </row>
    <row r="46" spans="1:3" ht="18" customHeight="1" hidden="1">
      <c r="A46" s="106" t="s">
        <v>436</v>
      </c>
      <c r="B46" s="107" t="s">
        <v>34</v>
      </c>
      <c r="C46" s="201"/>
    </row>
    <row r="47" spans="1:3" ht="18" customHeight="1" hidden="1">
      <c r="A47" s="106" t="s">
        <v>437</v>
      </c>
      <c r="B47" s="107" t="s">
        <v>34</v>
      </c>
      <c r="C47" s="201"/>
    </row>
    <row r="48" spans="1:3" ht="18" customHeight="1" hidden="1">
      <c r="A48" s="106" t="s">
        <v>438</v>
      </c>
      <c r="B48" s="107" t="s">
        <v>34</v>
      </c>
      <c r="C48" s="201"/>
    </row>
    <row r="49" spans="1:3" ht="24.75" customHeight="1">
      <c r="A49" s="109" t="s">
        <v>441</v>
      </c>
      <c r="B49" s="110" t="s">
        <v>34</v>
      </c>
      <c r="C49" s="201"/>
    </row>
    <row r="50" spans="1:3" ht="18" customHeight="1" hidden="1">
      <c r="A50" s="106" t="s">
        <v>442</v>
      </c>
      <c r="B50" s="107" t="s">
        <v>36</v>
      </c>
      <c r="C50" s="201"/>
    </row>
    <row r="51" spans="1:3" ht="18" customHeight="1" hidden="1">
      <c r="A51" s="106" t="s">
        <v>430</v>
      </c>
      <c r="B51" s="107" t="s">
        <v>36</v>
      </c>
      <c r="C51" s="201"/>
    </row>
    <row r="52" spans="1:3" ht="28.5" customHeight="1" hidden="1">
      <c r="A52" s="106" t="s">
        <v>431</v>
      </c>
      <c r="B52" s="107" t="s">
        <v>36</v>
      </c>
      <c r="C52" s="201"/>
    </row>
    <row r="53" spans="1:3" ht="18" customHeight="1" hidden="1">
      <c r="A53" s="106" t="s">
        <v>432</v>
      </c>
      <c r="B53" s="107" t="s">
        <v>36</v>
      </c>
      <c r="C53" s="201"/>
    </row>
    <row r="54" spans="1:3" ht="18" customHeight="1" hidden="1">
      <c r="A54" s="106" t="s">
        <v>433</v>
      </c>
      <c r="B54" s="107" t="s">
        <v>36</v>
      </c>
      <c r="C54" s="201"/>
    </row>
    <row r="55" spans="1:3" ht="18" customHeight="1" hidden="1">
      <c r="A55" s="106" t="s">
        <v>434</v>
      </c>
      <c r="B55" s="107" t="s">
        <v>36</v>
      </c>
      <c r="C55" s="201"/>
    </row>
    <row r="56" spans="1:3" ht="18" customHeight="1" hidden="1">
      <c r="A56" s="106" t="s">
        <v>435</v>
      </c>
      <c r="B56" s="107" t="s">
        <v>36</v>
      </c>
      <c r="C56" s="201"/>
    </row>
    <row r="57" spans="1:3" ht="18" customHeight="1" hidden="1">
      <c r="A57" s="106" t="s">
        <v>436</v>
      </c>
      <c r="B57" s="107" t="s">
        <v>36</v>
      </c>
      <c r="C57" s="201"/>
    </row>
    <row r="58" spans="1:3" ht="18" customHeight="1" hidden="1">
      <c r="A58" s="106" t="s">
        <v>437</v>
      </c>
      <c r="B58" s="107" t="s">
        <v>36</v>
      </c>
      <c r="C58" s="201"/>
    </row>
    <row r="59" spans="1:3" ht="18" customHeight="1" hidden="1">
      <c r="A59" s="106" t="s">
        <v>438</v>
      </c>
      <c r="B59" s="107" t="s">
        <v>36</v>
      </c>
      <c r="C59" s="201"/>
    </row>
    <row r="60" spans="1:3" ht="33.75" customHeight="1">
      <c r="A60" s="109" t="s">
        <v>443</v>
      </c>
      <c r="B60" s="110" t="s">
        <v>36</v>
      </c>
      <c r="C60" s="201"/>
    </row>
    <row r="61" spans="1:3" ht="18" customHeight="1">
      <c r="A61" s="106" t="s">
        <v>429</v>
      </c>
      <c r="B61" s="107" t="s">
        <v>38</v>
      </c>
      <c r="C61" s="201"/>
    </row>
    <row r="62" spans="1:3" ht="18" customHeight="1">
      <c r="A62" s="106" t="s">
        <v>430</v>
      </c>
      <c r="B62" s="107" t="s">
        <v>38</v>
      </c>
      <c r="C62" s="201"/>
    </row>
    <row r="63" spans="1:3" ht="27" customHeight="1">
      <c r="A63" s="106" t="s">
        <v>460</v>
      </c>
      <c r="B63" s="107" t="s">
        <v>38</v>
      </c>
      <c r="C63" s="200">
        <v>314120</v>
      </c>
    </row>
    <row r="64" spans="1:3" ht="18" customHeight="1">
      <c r="A64" s="106" t="s">
        <v>432</v>
      </c>
      <c r="B64" s="107" t="s">
        <v>38</v>
      </c>
      <c r="C64" s="200"/>
    </row>
    <row r="65" spans="1:3" ht="18" customHeight="1">
      <c r="A65" s="106" t="s">
        <v>433</v>
      </c>
      <c r="B65" s="107" t="s">
        <v>38</v>
      </c>
      <c r="C65" s="201"/>
    </row>
    <row r="66" spans="1:3" ht="18" customHeight="1">
      <c r="A66" s="106" t="s">
        <v>434</v>
      </c>
      <c r="B66" s="107" t="s">
        <v>38</v>
      </c>
      <c r="C66" s="201"/>
    </row>
    <row r="67" spans="1:3" ht="18" customHeight="1">
      <c r="A67" s="106" t="s">
        <v>435</v>
      </c>
      <c r="B67" s="107" t="s">
        <v>38</v>
      </c>
      <c r="C67" s="201"/>
    </row>
    <row r="68" spans="1:3" ht="18" customHeight="1">
      <c r="A68" s="106" t="s">
        <v>436</v>
      </c>
      <c r="B68" s="107" t="s">
        <v>38</v>
      </c>
      <c r="C68" s="201"/>
    </row>
    <row r="69" spans="1:3" ht="18" customHeight="1">
      <c r="A69" s="106" t="s">
        <v>437</v>
      </c>
      <c r="B69" s="107" t="s">
        <v>38</v>
      </c>
      <c r="C69" s="201"/>
    </row>
    <row r="70" spans="1:3" ht="18" customHeight="1">
      <c r="A70" s="106" t="s">
        <v>438</v>
      </c>
      <c r="B70" s="107" t="s">
        <v>38</v>
      </c>
      <c r="C70" s="201"/>
    </row>
    <row r="71" spans="1:3" ht="33" customHeight="1">
      <c r="A71" s="109" t="s">
        <v>37</v>
      </c>
      <c r="B71" s="110" t="s">
        <v>38</v>
      </c>
      <c r="C71" s="199">
        <f>SUM(C61:C70)</f>
        <v>314120</v>
      </c>
    </row>
    <row r="72" spans="1:3" ht="18" customHeight="1" hidden="1">
      <c r="A72" s="106" t="s">
        <v>444</v>
      </c>
      <c r="B72" s="114" t="s">
        <v>101</v>
      </c>
      <c r="C72" s="201"/>
    </row>
    <row r="73" spans="1:3" ht="18" customHeight="1" hidden="1">
      <c r="A73" s="106" t="s">
        <v>445</v>
      </c>
      <c r="B73" s="114" t="s">
        <v>101</v>
      </c>
      <c r="C73" s="201"/>
    </row>
    <row r="74" spans="1:3" ht="18" customHeight="1" hidden="1">
      <c r="A74" s="106" t="s">
        <v>446</v>
      </c>
      <c r="B74" s="114" t="s">
        <v>101</v>
      </c>
      <c r="C74" s="201"/>
    </row>
    <row r="75" spans="1:3" ht="18" customHeight="1" hidden="1">
      <c r="A75" s="114" t="s">
        <v>447</v>
      </c>
      <c r="B75" s="114" t="s">
        <v>101</v>
      </c>
      <c r="C75" s="201"/>
    </row>
    <row r="76" spans="1:3" ht="18" customHeight="1" hidden="1">
      <c r="A76" s="114" t="s">
        <v>448</v>
      </c>
      <c r="B76" s="114" t="s">
        <v>101</v>
      </c>
      <c r="C76" s="201"/>
    </row>
    <row r="77" spans="1:3" ht="18" customHeight="1" hidden="1">
      <c r="A77" s="114" t="s">
        <v>449</v>
      </c>
      <c r="B77" s="114" t="s">
        <v>101</v>
      </c>
      <c r="C77" s="201"/>
    </row>
    <row r="78" spans="1:3" ht="18" customHeight="1" hidden="1">
      <c r="A78" s="106" t="s">
        <v>450</v>
      </c>
      <c r="B78" s="114" t="s">
        <v>101</v>
      </c>
      <c r="C78" s="201"/>
    </row>
    <row r="79" spans="1:3" ht="18" customHeight="1" hidden="1">
      <c r="A79" s="106" t="s">
        <v>451</v>
      </c>
      <c r="B79" s="114" t="s">
        <v>101</v>
      </c>
      <c r="C79" s="201"/>
    </row>
    <row r="80" spans="1:3" ht="18" customHeight="1" hidden="1">
      <c r="A80" s="106" t="s">
        <v>452</v>
      </c>
      <c r="B80" s="114" t="s">
        <v>101</v>
      </c>
      <c r="C80" s="201"/>
    </row>
    <row r="81" spans="1:3" ht="18" customHeight="1" hidden="1">
      <c r="A81" s="106" t="s">
        <v>453</v>
      </c>
      <c r="B81" s="114" t="s">
        <v>101</v>
      </c>
      <c r="C81" s="201"/>
    </row>
    <row r="82" spans="1:3" ht="27" customHeight="1">
      <c r="A82" s="109" t="s">
        <v>454</v>
      </c>
      <c r="B82" s="110" t="s">
        <v>101</v>
      </c>
      <c r="C82" s="201"/>
    </row>
    <row r="83" spans="1:3" ht="18" customHeight="1" hidden="1">
      <c r="A83" s="106" t="s">
        <v>444</v>
      </c>
      <c r="B83" s="114" t="s">
        <v>103</v>
      </c>
      <c r="C83" s="201"/>
    </row>
    <row r="84" spans="1:3" ht="18" customHeight="1" hidden="1">
      <c r="A84" s="106" t="s">
        <v>445</v>
      </c>
      <c r="B84" s="114" t="s">
        <v>103</v>
      </c>
      <c r="C84" s="201"/>
    </row>
    <row r="85" spans="1:3" ht="18" customHeight="1" hidden="1">
      <c r="A85" s="106" t="s">
        <v>446</v>
      </c>
      <c r="B85" s="114" t="s">
        <v>103</v>
      </c>
      <c r="C85" s="201"/>
    </row>
    <row r="86" spans="1:3" ht="18" customHeight="1" hidden="1">
      <c r="A86" s="114" t="s">
        <v>447</v>
      </c>
      <c r="B86" s="114" t="s">
        <v>103</v>
      </c>
      <c r="C86" s="201"/>
    </row>
    <row r="87" spans="1:3" ht="18" customHeight="1" hidden="1">
      <c r="A87" s="114" t="s">
        <v>448</v>
      </c>
      <c r="B87" s="114" t="s">
        <v>103</v>
      </c>
      <c r="C87" s="201"/>
    </row>
    <row r="88" spans="1:3" ht="18" customHeight="1" hidden="1">
      <c r="A88" s="114" t="s">
        <v>449</v>
      </c>
      <c r="B88" s="114" t="s">
        <v>103</v>
      </c>
      <c r="C88" s="201"/>
    </row>
    <row r="89" spans="1:3" ht="18" customHeight="1" hidden="1">
      <c r="A89" s="106" t="s">
        <v>450</v>
      </c>
      <c r="B89" s="114" t="s">
        <v>103</v>
      </c>
      <c r="C89" s="201"/>
    </row>
    <row r="90" spans="1:3" ht="18" customHeight="1" hidden="1">
      <c r="A90" s="106" t="s">
        <v>455</v>
      </c>
      <c r="B90" s="114" t="s">
        <v>103</v>
      </c>
      <c r="C90" s="201"/>
    </row>
    <row r="91" spans="1:3" ht="18" customHeight="1" hidden="1">
      <c r="A91" s="106" t="s">
        <v>452</v>
      </c>
      <c r="B91" s="114" t="s">
        <v>103</v>
      </c>
      <c r="C91" s="201"/>
    </row>
    <row r="92" spans="1:3" ht="18" customHeight="1" hidden="1">
      <c r="A92" s="106" t="s">
        <v>453</v>
      </c>
      <c r="B92" s="114" t="s">
        <v>103</v>
      </c>
      <c r="C92" s="201"/>
    </row>
    <row r="93" spans="1:3" ht="18" customHeight="1">
      <c r="A93" s="115" t="s">
        <v>456</v>
      </c>
      <c r="B93" s="110" t="s">
        <v>103</v>
      </c>
      <c r="C93" s="201"/>
    </row>
    <row r="94" spans="1:3" ht="18" customHeight="1" hidden="1">
      <c r="A94" s="106" t="s">
        <v>444</v>
      </c>
      <c r="B94" s="114" t="s">
        <v>107</v>
      </c>
      <c r="C94" s="201"/>
    </row>
    <row r="95" spans="1:3" ht="18" customHeight="1">
      <c r="A95" s="106" t="s">
        <v>461</v>
      </c>
      <c r="B95" s="114" t="s">
        <v>550</v>
      </c>
      <c r="C95" s="200"/>
    </row>
    <row r="96" spans="1:3" ht="18" customHeight="1">
      <c r="A96" s="106" t="s">
        <v>446</v>
      </c>
      <c r="B96" s="114" t="s">
        <v>550</v>
      </c>
      <c r="C96" s="201">
        <v>50</v>
      </c>
    </row>
    <row r="97" spans="1:3" ht="18" customHeight="1" hidden="1">
      <c r="A97" s="114" t="s">
        <v>447</v>
      </c>
      <c r="B97" s="114" t="s">
        <v>107</v>
      </c>
      <c r="C97" s="201"/>
    </row>
    <row r="98" spans="1:3" ht="18" customHeight="1" hidden="1">
      <c r="A98" s="114" t="s">
        <v>448</v>
      </c>
      <c r="B98" s="114" t="s">
        <v>107</v>
      </c>
      <c r="C98" s="201"/>
    </row>
    <row r="99" spans="1:3" ht="18" customHeight="1" hidden="1">
      <c r="A99" s="114" t="s">
        <v>449</v>
      </c>
      <c r="B99" s="114" t="s">
        <v>107</v>
      </c>
      <c r="C99" s="201"/>
    </row>
    <row r="100" spans="1:3" ht="18" customHeight="1" hidden="1">
      <c r="A100" s="106" t="s">
        <v>450</v>
      </c>
      <c r="B100" s="114" t="s">
        <v>107</v>
      </c>
      <c r="C100" s="201"/>
    </row>
    <row r="101" spans="1:3" ht="18" customHeight="1" hidden="1">
      <c r="A101" s="106" t="s">
        <v>451</v>
      </c>
      <c r="B101" s="114" t="s">
        <v>107</v>
      </c>
      <c r="C101" s="201"/>
    </row>
    <row r="102" spans="1:3" ht="18" customHeight="1" hidden="1">
      <c r="A102" s="106" t="s">
        <v>452</v>
      </c>
      <c r="B102" s="114" t="s">
        <v>107</v>
      </c>
      <c r="C102" s="201"/>
    </row>
    <row r="103" spans="1:3" ht="18" customHeight="1" hidden="1">
      <c r="A103" s="106" t="s">
        <v>453</v>
      </c>
      <c r="B103" s="114" t="s">
        <v>107</v>
      </c>
      <c r="C103" s="201"/>
    </row>
    <row r="104" spans="1:3" ht="28.5" customHeight="1">
      <c r="A104" s="109" t="s">
        <v>457</v>
      </c>
      <c r="B104" s="110" t="s">
        <v>550</v>
      </c>
      <c r="C104" s="213">
        <f>SUM(C94:C103)</f>
        <v>50</v>
      </c>
    </row>
    <row r="105" spans="1:3" ht="18" customHeight="1" hidden="1">
      <c r="A105" s="106" t="s">
        <v>444</v>
      </c>
      <c r="B105" s="114" t="s">
        <v>109</v>
      </c>
      <c r="C105" s="201"/>
    </row>
    <row r="106" spans="1:3" ht="18" customHeight="1">
      <c r="A106" s="106" t="s">
        <v>445</v>
      </c>
      <c r="B106" s="114" t="s">
        <v>552</v>
      </c>
      <c r="C106" s="201"/>
    </row>
    <row r="107" spans="1:3" ht="18" customHeight="1">
      <c r="A107" s="106" t="s">
        <v>446</v>
      </c>
      <c r="B107" s="114" t="s">
        <v>552</v>
      </c>
      <c r="C107" s="201"/>
    </row>
    <row r="108" spans="1:3" ht="18" customHeight="1">
      <c r="A108" s="114" t="s">
        <v>447</v>
      </c>
      <c r="B108" s="114" t="s">
        <v>552</v>
      </c>
      <c r="C108" s="201"/>
    </row>
    <row r="109" spans="1:3" ht="18" customHeight="1" hidden="1">
      <c r="A109" s="114" t="s">
        <v>448</v>
      </c>
      <c r="B109" s="114" t="s">
        <v>109</v>
      </c>
      <c r="C109" s="201"/>
    </row>
    <row r="110" spans="1:3" ht="18" customHeight="1" hidden="1">
      <c r="A110" s="114" t="s">
        <v>449</v>
      </c>
      <c r="B110" s="114" t="s">
        <v>109</v>
      </c>
      <c r="C110" s="201"/>
    </row>
    <row r="111" spans="1:3" ht="18" customHeight="1" hidden="1">
      <c r="A111" s="106" t="s">
        <v>450</v>
      </c>
      <c r="B111" s="114" t="s">
        <v>109</v>
      </c>
      <c r="C111" s="201"/>
    </row>
    <row r="112" spans="1:3" ht="18" customHeight="1" hidden="1">
      <c r="A112" s="106" t="s">
        <v>455</v>
      </c>
      <c r="B112" s="114" t="s">
        <v>109</v>
      </c>
      <c r="C112" s="201"/>
    </row>
    <row r="113" spans="1:3" ht="18" customHeight="1" hidden="1">
      <c r="A113" s="106" t="s">
        <v>452</v>
      </c>
      <c r="B113" s="114" t="s">
        <v>109</v>
      </c>
      <c r="C113" s="201"/>
    </row>
    <row r="114" spans="1:3" ht="18" customHeight="1" hidden="1">
      <c r="A114" s="106" t="s">
        <v>453</v>
      </c>
      <c r="B114" s="114" t="s">
        <v>109</v>
      </c>
      <c r="C114" s="201"/>
    </row>
    <row r="115" spans="1:3" ht="18" customHeight="1">
      <c r="A115" s="115" t="s">
        <v>458</v>
      </c>
      <c r="B115" s="110" t="s">
        <v>552</v>
      </c>
      <c r="C115" s="199">
        <f>SUM(C105:C114)</f>
        <v>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&amp;R4. melléklet az ../2022.(...)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05F5-A000-4ED9-9B60-CF416C54F883}">
  <dimension ref="A1:C32"/>
  <sheetViews>
    <sheetView workbookViewId="0" topLeftCell="A18">
      <selection activeCell="C12" sqref="C12"/>
    </sheetView>
  </sheetViews>
  <sheetFormatPr defaultColWidth="9.140625" defaultRowHeight="21.75" customHeight="1"/>
  <cols>
    <col min="1" max="1" width="67.28125" style="0" customWidth="1"/>
    <col min="3" max="3" width="12.140625" style="0" customWidth="1"/>
  </cols>
  <sheetData>
    <row r="1" spans="1:3" ht="21.75" customHeight="1">
      <c r="A1" s="238" t="s">
        <v>589</v>
      </c>
      <c r="B1" s="239"/>
      <c r="C1" s="239"/>
    </row>
    <row r="2" spans="1:3" ht="21.75" customHeight="1">
      <c r="A2" s="241" t="s">
        <v>462</v>
      </c>
      <c r="B2" s="239"/>
      <c r="C2" s="239"/>
    </row>
    <row r="4" spans="1:3" ht="24.75" customHeight="1">
      <c r="A4" s="117" t="s">
        <v>398</v>
      </c>
      <c r="B4" s="118" t="s">
        <v>172</v>
      </c>
      <c r="C4" s="105" t="s">
        <v>428</v>
      </c>
    </row>
    <row r="5" spans="1:3" ht="21.75" customHeight="1">
      <c r="A5" s="119" t="s">
        <v>463</v>
      </c>
      <c r="B5" s="119" t="s">
        <v>52</v>
      </c>
      <c r="C5" s="207">
        <v>500</v>
      </c>
    </row>
    <row r="6" spans="1:3" ht="21.75" customHeight="1">
      <c r="A6" s="119" t="s">
        <v>464</v>
      </c>
      <c r="B6" s="119" t="s">
        <v>52</v>
      </c>
      <c r="C6" s="207"/>
    </row>
    <row r="7" spans="1:3" ht="21.75" customHeight="1">
      <c r="A7" s="119" t="s">
        <v>465</v>
      </c>
      <c r="B7" s="119" t="s">
        <v>52</v>
      </c>
      <c r="C7" s="207">
        <v>1500</v>
      </c>
    </row>
    <row r="8" spans="1:3" ht="21.75" customHeight="1">
      <c r="A8" s="119" t="s">
        <v>466</v>
      </c>
      <c r="B8" s="119" t="s">
        <v>52</v>
      </c>
      <c r="C8" s="207"/>
    </row>
    <row r="9" spans="1:3" ht="21.75" customHeight="1">
      <c r="A9" s="120" t="s">
        <v>51</v>
      </c>
      <c r="B9" s="121" t="s">
        <v>52</v>
      </c>
      <c r="C9" s="203">
        <f>SUM(C5:C8)</f>
        <v>2000</v>
      </c>
    </row>
    <row r="10" spans="1:3" ht="21.75" customHeight="1">
      <c r="A10" s="119" t="s">
        <v>467</v>
      </c>
      <c r="B10" s="122" t="s">
        <v>53</v>
      </c>
      <c r="C10" s="207">
        <v>6500</v>
      </c>
    </row>
    <row r="11" spans="1:3" ht="24.75" customHeight="1">
      <c r="A11" s="123" t="s">
        <v>468</v>
      </c>
      <c r="B11" s="123" t="s">
        <v>53</v>
      </c>
      <c r="C11" s="207">
        <v>6500</v>
      </c>
    </row>
    <row r="12" spans="1:3" ht="25.5" customHeight="1">
      <c r="A12" s="123" t="s">
        <v>469</v>
      </c>
      <c r="B12" s="123" t="s">
        <v>53</v>
      </c>
      <c r="C12" s="207"/>
    </row>
    <row r="13" spans="1:3" ht="21.75" customHeight="1">
      <c r="A13" s="119" t="s">
        <v>56</v>
      </c>
      <c r="B13" s="122" t="s">
        <v>57</v>
      </c>
      <c r="C13" s="207"/>
    </row>
    <row r="14" spans="1:3" ht="21.75" customHeight="1">
      <c r="A14" s="123" t="s">
        <v>470</v>
      </c>
      <c r="B14" s="123" t="s">
        <v>57</v>
      </c>
      <c r="C14" s="207"/>
    </row>
    <row r="15" spans="1:3" ht="21.75" customHeight="1">
      <c r="A15" s="123" t="s">
        <v>471</v>
      </c>
      <c r="B15" s="123" t="s">
        <v>57</v>
      </c>
      <c r="C15" s="207"/>
    </row>
    <row r="16" spans="1:3" ht="21.75" customHeight="1" hidden="1">
      <c r="A16" s="123"/>
      <c r="B16" s="123"/>
      <c r="C16" s="207"/>
    </row>
    <row r="17" spans="1:3" ht="21.75" customHeight="1" hidden="1">
      <c r="A17" s="123"/>
      <c r="B17" s="123"/>
      <c r="C17" s="207"/>
    </row>
    <row r="18" spans="1:3" ht="21.75" customHeight="1">
      <c r="A18" s="119" t="s">
        <v>472</v>
      </c>
      <c r="B18" s="122" t="s">
        <v>59</v>
      </c>
      <c r="C18" s="207"/>
    </row>
    <row r="19" spans="1:3" ht="21.75" customHeight="1" hidden="1">
      <c r="A19" s="119"/>
      <c r="B19" s="119"/>
      <c r="C19" s="207"/>
    </row>
    <row r="20" spans="1:3" ht="21.75" customHeight="1" hidden="1">
      <c r="A20" s="123"/>
      <c r="B20" s="123"/>
      <c r="C20" s="207"/>
    </row>
    <row r="21" spans="1:3" ht="21.75" customHeight="1">
      <c r="A21" s="120" t="s">
        <v>60</v>
      </c>
      <c r="B21" s="121" t="s">
        <v>61</v>
      </c>
      <c r="C21" s="203">
        <f>C10+C13</f>
        <v>6500</v>
      </c>
    </row>
    <row r="22" spans="1:3" ht="21.75" customHeight="1">
      <c r="A22" s="120" t="s">
        <v>62</v>
      </c>
      <c r="B22" s="120" t="s">
        <v>63</v>
      </c>
      <c r="C22" s="203"/>
    </row>
    <row r="23" spans="1:3" ht="18.75" customHeight="1">
      <c r="A23" s="119" t="s">
        <v>473</v>
      </c>
      <c r="B23" s="119" t="s">
        <v>63</v>
      </c>
      <c r="C23" s="207">
        <v>50</v>
      </c>
    </row>
    <row r="24" spans="1:3" ht="18.75" customHeight="1">
      <c r="A24" s="119" t="s">
        <v>474</v>
      </c>
      <c r="B24" s="119" t="s">
        <v>63</v>
      </c>
      <c r="C24" s="207"/>
    </row>
    <row r="25" spans="1:3" ht="18.75" customHeight="1">
      <c r="A25" s="119" t="s">
        <v>475</v>
      </c>
      <c r="B25" s="119" t="s">
        <v>63</v>
      </c>
      <c r="C25" s="207"/>
    </row>
    <row r="26" spans="1:3" ht="18.75" customHeight="1">
      <c r="A26" s="119" t="s">
        <v>476</v>
      </c>
      <c r="B26" s="119" t="s">
        <v>63</v>
      </c>
      <c r="C26" s="207"/>
    </row>
    <row r="27" spans="1:3" ht="18.75" customHeight="1">
      <c r="A27" s="119" t="s">
        <v>477</v>
      </c>
      <c r="B27" s="119" t="s">
        <v>63</v>
      </c>
      <c r="C27" s="207"/>
    </row>
    <row r="28" spans="1:3" ht="18.75" customHeight="1">
      <c r="A28" s="119" t="s">
        <v>478</v>
      </c>
      <c r="B28" s="119" t="s">
        <v>63</v>
      </c>
      <c r="C28" s="207"/>
    </row>
    <row r="29" spans="1:3" ht="18.75" customHeight="1">
      <c r="A29" s="119" t="s">
        <v>479</v>
      </c>
      <c r="B29" s="119" t="s">
        <v>63</v>
      </c>
      <c r="C29" s="207"/>
    </row>
    <row r="30" spans="1:3" ht="24.75" customHeight="1">
      <c r="A30" s="119" t="s">
        <v>480</v>
      </c>
      <c r="B30" s="119" t="s">
        <v>63</v>
      </c>
      <c r="C30" s="207"/>
    </row>
    <row r="31" spans="1:3" ht="18.75" customHeight="1">
      <c r="A31" s="119" t="s">
        <v>481</v>
      </c>
      <c r="B31" s="119" t="s">
        <v>63</v>
      </c>
      <c r="C31" s="207"/>
    </row>
    <row r="32" spans="1:3" ht="21.75" customHeight="1">
      <c r="A32" s="120" t="s">
        <v>62</v>
      </c>
      <c r="B32" s="121" t="s">
        <v>63</v>
      </c>
      <c r="C32" s="203">
        <f>SUM(C23:C31)</f>
        <v>50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&amp;R5. melléklet az ../2022.(...)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2386-EE79-41DF-826B-93F7806D4D6F}">
  <dimension ref="A1:B32"/>
  <sheetViews>
    <sheetView tabSelected="1" workbookViewId="0" topLeftCell="A20">
      <selection activeCell="B20" sqref="B20"/>
    </sheetView>
  </sheetViews>
  <sheetFormatPr defaultColWidth="9.140625" defaultRowHeight="24.75" customHeight="1"/>
  <cols>
    <col min="1" max="1" width="65.8515625" style="0" customWidth="1"/>
    <col min="2" max="2" width="23.140625" style="0" customWidth="1"/>
  </cols>
  <sheetData>
    <row r="1" spans="1:2" ht="24.75" customHeight="1">
      <c r="A1" s="238" t="s">
        <v>584</v>
      </c>
      <c r="B1" s="239"/>
    </row>
    <row r="2" spans="1:2" ht="24.75" customHeight="1">
      <c r="A2" s="241" t="s">
        <v>482</v>
      </c>
      <c r="B2" s="250"/>
    </row>
    <row r="3" ht="24.75" customHeight="1">
      <c r="B3" s="124"/>
    </row>
    <row r="4" ht="24.75" customHeight="1">
      <c r="B4" s="124"/>
    </row>
    <row r="5" spans="1:2" ht="42.75" customHeight="1">
      <c r="A5" s="125" t="s">
        <v>483</v>
      </c>
      <c r="B5" s="126" t="s">
        <v>484</v>
      </c>
    </row>
    <row r="6" spans="1:2" ht="24.75" customHeight="1" hidden="1">
      <c r="A6" s="127" t="s">
        <v>485</v>
      </c>
      <c r="B6" s="128"/>
    </row>
    <row r="7" spans="1:2" ht="24.75" customHeight="1" hidden="1">
      <c r="A7" s="127" t="s">
        <v>486</v>
      </c>
      <c r="B7" s="128"/>
    </row>
    <row r="8" spans="1:2" ht="24.75" customHeight="1" hidden="1">
      <c r="A8" s="127" t="s">
        <v>487</v>
      </c>
      <c r="B8" s="128"/>
    </row>
    <row r="9" spans="1:2" ht="24.75" customHeight="1" hidden="1">
      <c r="A9" s="127" t="s">
        <v>488</v>
      </c>
      <c r="B9" s="128"/>
    </row>
    <row r="10" spans="1:2" ht="24.75" customHeight="1">
      <c r="A10" s="125" t="s">
        <v>489</v>
      </c>
      <c r="B10" s="129"/>
    </row>
    <row r="11" spans="1:2" ht="24.75" customHeight="1">
      <c r="A11" s="127" t="s">
        <v>490</v>
      </c>
      <c r="B11" s="128"/>
    </row>
    <row r="12" spans="1:2" ht="24.75" customHeight="1">
      <c r="A12" s="127" t="s">
        <v>491</v>
      </c>
      <c r="B12" s="128"/>
    </row>
    <row r="13" spans="1:2" ht="21" customHeight="1">
      <c r="A13" s="127" t="s">
        <v>492</v>
      </c>
      <c r="B13" s="128"/>
    </row>
    <row r="14" spans="1:2" ht="21" customHeight="1">
      <c r="A14" s="127" t="s">
        <v>493</v>
      </c>
      <c r="B14" s="128"/>
    </row>
    <row r="15" spans="1:2" ht="21" customHeight="1">
      <c r="A15" s="127" t="s">
        <v>494</v>
      </c>
      <c r="B15" s="128">
        <v>1.75</v>
      </c>
    </row>
    <row r="16" spans="1:2" ht="21" customHeight="1">
      <c r="A16" s="127" t="s">
        <v>495</v>
      </c>
      <c r="B16" s="128">
        <v>1</v>
      </c>
    </row>
    <row r="17" spans="1:2" ht="21" customHeight="1">
      <c r="A17" s="127" t="s">
        <v>496</v>
      </c>
      <c r="B17" s="128"/>
    </row>
    <row r="18" spans="1:2" ht="24.75" customHeight="1">
      <c r="A18" s="125" t="s">
        <v>497</v>
      </c>
      <c r="B18" s="129">
        <f>SUM(B11:B17)</f>
        <v>2.75</v>
      </c>
    </row>
    <row r="19" spans="1:2" ht="41.25" customHeight="1">
      <c r="A19" s="127" t="s">
        <v>498</v>
      </c>
      <c r="B19" s="128">
        <v>0.75</v>
      </c>
    </row>
    <row r="20" spans="1:2" ht="18.75" customHeight="1">
      <c r="A20" s="127" t="s">
        <v>499</v>
      </c>
      <c r="B20" s="128"/>
    </row>
    <row r="21" spans="1:2" ht="18.75" customHeight="1">
      <c r="A21" s="127" t="s">
        <v>500</v>
      </c>
      <c r="B21" s="128"/>
    </row>
    <row r="22" spans="1:2" ht="24.75" customHeight="1">
      <c r="A22" s="125" t="s">
        <v>501</v>
      </c>
      <c r="B22" s="129">
        <f>SUM(B19:B21)</f>
        <v>0.75</v>
      </c>
    </row>
    <row r="23" spans="1:2" ht="24.75" customHeight="1">
      <c r="A23" s="127" t="s">
        <v>502</v>
      </c>
      <c r="B23" s="129"/>
    </row>
    <row r="24" spans="1:2" ht="24.75" customHeight="1">
      <c r="A24" s="127" t="s">
        <v>503</v>
      </c>
      <c r="B24" s="129"/>
    </row>
    <row r="25" spans="1:2" ht="24.75" customHeight="1">
      <c r="A25" s="127" t="s">
        <v>504</v>
      </c>
      <c r="B25" s="129"/>
    </row>
    <row r="26" spans="1:2" ht="24.75" customHeight="1">
      <c r="A26" s="125" t="s">
        <v>505</v>
      </c>
      <c r="B26" s="129"/>
    </row>
    <row r="27" spans="1:2" ht="24.75" customHeight="1">
      <c r="A27" s="125" t="s">
        <v>506</v>
      </c>
      <c r="B27" s="130"/>
    </row>
    <row r="28" spans="1:2" ht="24.75" customHeight="1">
      <c r="A28" s="127" t="s">
        <v>507</v>
      </c>
      <c r="B28" s="128"/>
    </row>
    <row r="29" spans="1:2" ht="24.75" customHeight="1">
      <c r="A29" s="127" t="s">
        <v>508</v>
      </c>
      <c r="B29" s="128"/>
    </row>
    <row r="30" spans="1:2" ht="24.75" customHeight="1">
      <c r="A30" s="127" t="s">
        <v>509</v>
      </c>
      <c r="B30" s="128"/>
    </row>
    <row r="31" spans="1:2" ht="24.75" customHeight="1">
      <c r="A31" s="127" t="s">
        <v>510</v>
      </c>
      <c r="B31" s="128"/>
    </row>
    <row r="32" spans="1:2" ht="24.75" customHeight="1">
      <c r="A32" s="125" t="s">
        <v>511</v>
      </c>
      <c r="B32" s="129">
        <f>B18+B22</f>
        <v>3.5</v>
      </c>
    </row>
  </sheetData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&amp;R9. melléklet az ../2022. (...)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ADD7-9D60-4F3A-8A5B-88025BF86766}">
  <dimension ref="A1:C40"/>
  <sheetViews>
    <sheetView workbookViewId="0" topLeftCell="A1">
      <selection activeCell="A2" sqref="A2:C2"/>
    </sheetView>
  </sheetViews>
  <sheetFormatPr defaultColWidth="9.140625" defaultRowHeight="27.75" customHeight="1"/>
  <cols>
    <col min="1" max="1" width="71.00390625" style="0" customWidth="1"/>
    <col min="3" max="3" width="19.00390625" style="0" customWidth="1"/>
  </cols>
  <sheetData>
    <row r="1" spans="1:3" ht="42" customHeight="1">
      <c r="A1" s="238" t="s">
        <v>614</v>
      </c>
      <c r="B1" s="239"/>
      <c r="C1" s="239"/>
    </row>
    <row r="2" spans="1:3" ht="38.25" customHeight="1">
      <c r="A2" s="241" t="s">
        <v>512</v>
      </c>
      <c r="B2" s="241"/>
      <c r="C2" s="241"/>
    </row>
    <row r="3" spans="1:3" ht="27.75" customHeight="1">
      <c r="A3" s="131"/>
      <c r="B3" s="132"/>
      <c r="C3" s="132"/>
    </row>
    <row r="4" ht="27.75" customHeight="1">
      <c r="A4" s="12"/>
    </row>
    <row r="5" spans="1:3" ht="27.75" customHeight="1">
      <c r="A5" s="133" t="s">
        <v>398</v>
      </c>
      <c r="B5" s="134" t="s">
        <v>172</v>
      </c>
      <c r="C5" s="135" t="s">
        <v>428</v>
      </c>
    </row>
    <row r="6" spans="1:3" ht="22.5" customHeight="1">
      <c r="A6" s="136" t="s">
        <v>513</v>
      </c>
      <c r="B6" s="109" t="s">
        <v>259</v>
      </c>
      <c r="C6" s="144">
        <v>0</v>
      </c>
    </row>
    <row r="7" spans="1:3" ht="22.5" customHeight="1" hidden="1">
      <c r="A7" s="137" t="s">
        <v>514</v>
      </c>
      <c r="B7" s="107" t="s">
        <v>263</v>
      </c>
      <c r="C7" s="111"/>
    </row>
    <row r="8" spans="1:3" ht="22.5" customHeight="1" hidden="1">
      <c r="A8" s="137" t="s">
        <v>515</v>
      </c>
      <c r="B8" s="107" t="s">
        <v>263</v>
      </c>
      <c r="C8" s="111"/>
    </row>
    <row r="9" spans="1:3" ht="22.5" customHeight="1" hidden="1">
      <c r="A9" s="137" t="s">
        <v>516</v>
      </c>
      <c r="B9" s="107" t="s">
        <v>263</v>
      </c>
      <c r="C9" s="111"/>
    </row>
    <row r="10" spans="1:3" ht="22.5" customHeight="1" hidden="1">
      <c r="A10" s="137" t="s">
        <v>517</v>
      </c>
      <c r="B10" s="107" t="s">
        <v>263</v>
      </c>
      <c r="C10" s="111"/>
    </row>
    <row r="11" spans="1:3" ht="22.5" customHeight="1" hidden="1">
      <c r="A11" s="106" t="s">
        <v>518</v>
      </c>
      <c r="B11" s="107" t="s">
        <v>263</v>
      </c>
      <c r="C11" s="111">
        <v>0</v>
      </c>
    </row>
    <row r="12" spans="1:3" ht="22.5" customHeight="1" hidden="1">
      <c r="A12" s="106" t="s">
        <v>519</v>
      </c>
      <c r="B12" s="107" t="s">
        <v>263</v>
      </c>
      <c r="C12" s="111">
        <v>0</v>
      </c>
    </row>
    <row r="13" spans="1:3" ht="22.5" customHeight="1">
      <c r="A13" s="115" t="s">
        <v>520</v>
      </c>
      <c r="B13" s="138" t="s">
        <v>263</v>
      </c>
      <c r="C13" s="113">
        <f>SUM(C7:C12)</f>
        <v>0</v>
      </c>
    </row>
    <row r="14" spans="1:3" ht="22.5" customHeight="1" hidden="1">
      <c r="A14" s="137" t="s">
        <v>521</v>
      </c>
      <c r="B14" s="107" t="s">
        <v>265</v>
      </c>
      <c r="C14" s="111">
        <v>0</v>
      </c>
    </row>
    <row r="15" spans="1:3" ht="22.5" customHeight="1">
      <c r="A15" s="139" t="s">
        <v>522</v>
      </c>
      <c r="B15" s="138" t="s">
        <v>265</v>
      </c>
      <c r="C15" s="113">
        <f>SUM(C14)</f>
        <v>0</v>
      </c>
    </row>
    <row r="16" spans="1:3" ht="22.5" customHeight="1" hidden="1">
      <c r="A16" s="137" t="s">
        <v>523</v>
      </c>
      <c r="B16" s="107" t="s">
        <v>267</v>
      </c>
      <c r="C16" s="111"/>
    </row>
    <row r="17" spans="1:3" ht="22.5" customHeight="1" hidden="1">
      <c r="A17" s="137" t="s">
        <v>524</v>
      </c>
      <c r="B17" s="107" t="s">
        <v>267</v>
      </c>
      <c r="C17" s="111"/>
    </row>
    <row r="18" spans="1:3" ht="22.5" customHeight="1" hidden="1">
      <c r="A18" s="106" t="s">
        <v>525</v>
      </c>
      <c r="B18" s="107" t="s">
        <v>267</v>
      </c>
      <c r="C18" s="111"/>
    </row>
    <row r="19" spans="1:3" ht="22.5" customHeight="1" hidden="1">
      <c r="A19" s="106" t="s">
        <v>526</v>
      </c>
      <c r="B19" s="107" t="s">
        <v>267</v>
      </c>
      <c r="C19" s="111"/>
    </row>
    <row r="20" spans="1:3" ht="22.5" customHeight="1" hidden="1">
      <c r="A20" s="106" t="s">
        <v>527</v>
      </c>
      <c r="B20" s="107" t="s">
        <v>267</v>
      </c>
      <c r="C20" s="111">
        <v>0</v>
      </c>
    </row>
    <row r="21" spans="1:3" ht="22.5" customHeight="1" hidden="1">
      <c r="A21" s="140" t="s">
        <v>528</v>
      </c>
      <c r="B21" s="107" t="s">
        <v>267</v>
      </c>
      <c r="C21" s="111"/>
    </row>
    <row r="22" spans="1:3" ht="22.5" customHeight="1">
      <c r="A22" s="141" t="s">
        <v>529</v>
      </c>
      <c r="B22" s="138" t="s">
        <v>267</v>
      </c>
      <c r="C22" s="113">
        <f>SUM(C16:C21)</f>
        <v>0</v>
      </c>
    </row>
    <row r="23" spans="1:3" ht="18.75" customHeight="1">
      <c r="A23" s="137" t="s">
        <v>530</v>
      </c>
      <c r="B23" s="107" t="s">
        <v>269</v>
      </c>
      <c r="C23" s="111"/>
    </row>
    <row r="24" spans="1:3" ht="18.75" customHeight="1">
      <c r="A24" s="137" t="s">
        <v>531</v>
      </c>
      <c r="B24" s="107" t="s">
        <v>257</v>
      </c>
      <c r="C24" s="111"/>
    </row>
    <row r="25" spans="1:3" ht="18.75" customHeight="1">
      <c r="A25" s="137" t="s">
        <v>532</v>
      </c>
      <c r="B25" s="107" t="s">
        <v>259</v>
      </c>
      <c r="C25" s="111"/>
    </row>
    <row r="26" spans="1:3" ht="18.75" customHeight="1">
      <c r="A26" s="137" t="s">
        <v>533</v>
      </c>
      <c r="B26" s="107" t="s">
        <v>261</v>
      </c>
      <c r="C26" s="111"/>
    </row>
    <row r="27" spans="1:3" ht="18.75" customHeight="1">
      <c r="A27" s="137" t="s">
        <v>534</v>
      </c>
      <c r="B27" s="107" t="s">
        <v>263</v>
      </c>
      <c r="C27" s="111"/>
    </row>
    <row r="28" spans="1:3" ht="18.75" customHeight="1">
      <c r="A28" s="106" t="s">
        <v>535</v>
      </c>
      <c r="B28" s="107" t="s">
        <v>265</v>
      </c>
      <c r="C28" s="111"/>
    </row>
    <row r="29" spans="1:3" ht="18.75" customHeight="1">
      <c r="A29" s="106" t="s">
        <v>536</v>
      </c>
      <c r="B29" s="107" t="s">
        <v>267</v>
      </c>
      <c r="C29" s="111"/>
    </row>
    <row r="30" spans="1:3" ht="18.75" customHeight="1">
      <c r="A30" s="106" t="s">
        <v>537</v>
      </c>
      <c r="B30" s="107" t="s">
        <v>269</v>
      </c>
      <c r="C30" s="111"/>
    </row>
    <row r="31" spans="1:3" ht="18.75" customHeight="1">
      <c r="A31" s="106" t="s">
        <v>538</v>
      </c>
      <c r="B31" s="107" t="s">
        <v>271</v>
      </c>
      <c r="C31" s="111"/>
    </row>
    <row r="32" spans="1:3" ht="18.75" customHeight="1">
      <c r="A32" s="106" t="s">
        <v>539</v>
      </c>
      <c r="B32" s="107" t="s">
        <v>271</v>
      </c>
      <c r="C32" s="112">
        <v>800</v>
      </c>
    </row>
    <row r="33" spans="1:3" ht="27.75" customHeight="1" hidden="1">
      <c r="A33" s="106"/>
      <c r="B33" s="107"/>
      <c r="C33" s="111"/>
    </row>
    <row r="34" spans="1:3" ht="27.75" customHeight="1" hidden="1">
      <c r="A34" s="106"/>
      <c r="B34" s="107"/>
      <c r="C34" s="111"/>
    </row>
    <row r="35" spans="1:3" ht="27.75" customHeight="1" hidden="1">
      <c r="A35" s="106"/>
      <c r="B35" s="107"/>
      <c r="C35" s="112"/>
    </row>
    <row r="36" spans="1:3" ht="27.75" customHeight="1" hidden="1">
      <c r="A36" s="106"/>
      <c r="B36" s="107"/>
      <c r="C36" s="111"/>
    </row>
    <row r="37" spans="1:3" ht="27.75" customHeight="1" hidden="1">
      <c r="A37" s="106"/>
      <c r="B37" s="107"/>
      <c r="C37" s="111"/>
    </row>
    <row r="38" spans="1:3" ht="27.75" customHeight="1" hidden="1">
      <c r="A38" s="106"/>
      <c r="B38" s="107"/>
      <c r="C38" s="111"/>
    </row>
    <row r="39" spans="1:3" ht="27.75" customHeight="1">
      <c r="A39" s="141" t="s">
        <v>540</v>
      </c>
      <c r="B39" s="138" t="s">
        <v>271</v>
      </c>
      <c r="C39" s="113">
        <f>SUM(C26:C38)</f>
        <v>800</v>
      </c>
    </row>
    <row r="40" spans="1:3" ht="27.75" customHeight="1">
      <c r="A40" s="142" t="s">
        <v>272</v>
      </c>
      <c r="B40" s="143" t="s">
        <v>273</v>
      </c>
      <c r="C40" s="145">
        <f>SUM(C25,C39)</f>
        <v>800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&amp;R8. melléklet az ../2022. (...)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BCB36-2A5E-4883-A323-125C794E0555}">
  <dimension ref="A1:C107"/>
  <sheetViews>
    <sheetView workbookViewId="0" topLeftCell="A6">
      <selection activeCell="E24" sqref="E24"/>
    </sheetView>
  </sheetViews>
  <sheetFormatPr defaultColWidth="9.140625" defaultRowHeight="30" customHeight="1"/>
  <cols>
    <col min="1" max="1" width="73.140625" style="0" customWidth="1"/>
    <col min="3" max="3" width="14.140625" style="0" customWidth="1"/>
  </cols>
  <sheetData>
    <row r="1" spans="1:3" ht="30" customHeight="1">
      <c r="A1" s="238" t="s">
        <v>613</v>
      </c>
      <c r="B1" s="238"/>
      <c r="C1" s="238"/>
    </row>
    <row r="2" spans="1:3" ht="30" customHeight="1">
      <c r="A2" s="241" t="s">
        <v>555</v>
      </c>
      <c r="B2" s="239"/>
      <c r="C2" s="239"/>
    </row>
    <row r="3" spans="1:3" ht="30" customHeight="1">
      <c r="A3" s="101"/>
      <c r="B3" s="102"/>
      <c r="C3" s="102"/>
    </row>
    <row r="4" ht="30" customHeight="1">
      <c r="A4" s="151" t="s">
        <v>170</v>
      </c>
    </row>
    <row r="5" spans="1:3" ht="25.5" customHeight="1">
      <c r="A5" s="152" t="s">
        <v>398</v>
      </c>
      <c r="B5" s="153" t="s">
        <v>172</v>
      </c>
      <c r="C5" s="157" t="s">
        <v>428</v>
      </c>
    </row>
    <row r="6" spans="1:3" ht="26.25" customHeight="1">
      <c r="A6" s="141" t="s">
        <v>280</v>
      </c>
      <c r="B6" s="110" t="s">
        <v>281</v>
      </c>
      <c r="C6" s="160"/>
    </row>
    <row r="7" spans="1:3" ht="16.5" customHeight="1" hidden="1">
      <c r="A7" s="106" t="s">
        <v>556</v>
      </c>
      <c r="B7" s="107" t="s">
        <v>283</v>
      </c>
      <c r="C7" s="160"/>
    </row>
    <row r="8" spans="1:3" ht="16.5" customHeight="1" hidden="1">
      <c r="A8" s="106" t="s">
        <v>557</v>
      </c>
      <c r="B8" s="107" t="s">
        <v>283</v>
      </c>
      <c r="C8" s="160"/>
    </row>
    <row r="9" spans="1:3" ht="16.5" customHeight="1" hidden="1">
      <c r="A9" s="106" t="s">
        <v>558</v>
      </c>
      <c r="B9" s="107" t="s">
        <v>283</v>
      </c>
      <c r="C9" s="160"/>
    </row>
    <row r="10" spans="1:3" ht="16.5" customHeight="1" hidden="1">
      <c r="A10" s="106" t="s">
        <v>559</v>
      </c>
      <c r="B10" s="107" t="s">
        <v>283</v>
      </c>
      <c r="C10" s="160"/>
    </row>
    <row r="11" spans="1:3" ht="16.5" customHeight="1" hidden="1">
      <c r="A11" s="106" t="s">
        <v>560</v>
      </c>
      <c r="B11" s="107" t="s">
        <v>283</v>
      </c>
      <c r="C11" s="160"/>
    </row>
    <row r="12" spans="1:3" ht="16.5" customHeight="1" hidden="1">
      <c r="A12" s="106" t="s">
        <v>561</v>
      </c>
      <c r="B12" s="107" t="s">
        <v>283</v>
      </c>
      <c r="C12" s="160"/>
    </row>
    <row r="13" spans="1:3" ht="16.5" customHeight="1" hidden="1">
      <c r="A13" s="106" t="s">
        <v>562</v>
      </c>
      <c r="B13" s="107" t="s">
        <v>283</v>
      </c>
      <c r="C13" s="160"/>
    </row>
    <row r="14" spans="1:3" ht="16.5" customHeight="1" hidden="1">
      <c r="A14" s="106" t="s">
        <v>563</v>
      </c>
      <c r="B14" s="107" t="s">
        <v>283</v>
      </c>
      <c r="C14" s="160"/>
    </row>
    <row r="15" spans="1:3" ht="16.5" customHeight="1" hidden="1">
      <c r="A15" s="106" t="s">
        <v>564</v>
      </c>
      <c r="B15" s="107" t="s">
        <v>283</v>
      </c>
      <c r="C15" s="160"/>
    </row>
    <row r="16" spans="1:3" ht="16.5" customHeight="1" hidden="1">
      <c r="A16" s="106" t="s">
        <v>565</v>
      </c>
      <c r="B16" s="107" t="s">
        <v>283</v>
      </c>
      <c r="C16" s="160"/>
    </row>
    <row r="17" spans="1:3" ht="27" customHeight="1">
      <c r="A17" s="141" t="s">
        <v>566</v>
      </c>
      <c r="B17" s="110" t="s">
        <v>283</v>
      </c>
      <c r="C17" s="160"/>
    </row>
    <row r="18" spans="1:3" ht="16.5" customHeight="1">
      <c r="A18" s="106" t="s">
        <v>556</v>
      </c>
      <c r="B18" s="107" t="s">
        <v>287</v>
      </c>
      <c r="C18" s="112">
        <v>50</v>
      </c>
    </row>
    <row r="19" spans="1:3" ht="16.5" customHeight="1">
      <c r="A19" s="106" t="s">
        <v>557</v>
      </c>
      <c r="B19" s="107" t="s">
        <v>287</v>
      </c>
      <c r="C19" s="160"/>
    </row>
    <row r="20" spans="1:3" ht="22.5" customHeight="1">
      <c r="A20" s="106" t="s">
        <v>558</v>
      </c>
      <c r="B20" s="107" t="s">
        <v>287</v>
      </c>
      <c r="C20" s="160"/>
    </row>
    <row r="21" spans="1:3" ht="16.5" customHeight="1">
      <c r="A21" s="106" t="s">
        <v>559</v>
      </c>
      <c r="B21" s="107" t="s">
        <v>287</v>
      </c>
      <c r="C21" s="160"/>
    </row>
    <row r="22" spans="1:3" ht="16.5" customHeight="1">
      <c r="A22" s="106" t="s">
        <v>560</v>
      </c>
      <c r="B22" s="107" t="s">
        <v>287</v>
      </c>
      <c r="C22" s="160"/>
    </row>
    <row r="23" spans="1:3" ht="16.5" customHeight="1">
      <c r="A23" s="106" t="s">
        <v>561</v>
      </c>
      <c r="B23" s="107" t="s">
        <v>287</v>
      </c>
      <c r="C23" s="160"/>
    </row>
    <row r="24" spans="1:3" ht="16.5" customHeight="1">
      <c r="A24" s="106" t="s">
        <v>562</v>
      </c>
      <c r="B24" s="107" t="s">
        <v>287</v>
      </c>
      <c r="C24" s="112">
        <v>620</v>
      </c>
    </row>
    <row r="25" spans="1:3" ht="16.5" customHeight="1">
      <c r="A25" s="106" t="s">
        <v>563</v>
      </c>
      <c r="B25" s="107" t="s">
        <v>287</v>
      </c>
      <c r="C25" s="158">
        <v>2519</v>
      </c>
    </row>
    <row r="26" spans="1:3" ht="16.5" customHeight="1">
      <c r="A26" s="106" t="s">
        <v>564</v>
      </c>
      <c r="B26" s="107" t="s">
        <v>287</v>
      </c>
      <c r="C26" s="160"/>
    </row>
    <row r="27" spans="1:3" ht="16.5" customHeight="1">
      <c r="A27" s="106" t="s">
        <v>565</v>
      </c>
      <c r="B27" s="107" t="s">
        <v>287</v>
      </c>
      <c r="C27" s="160"/>
    </row>
    <row r="28" spans="1:3" ht="26.25" customHeight="1">
      <c r="A28" s="154" t="s">
        <v>286</v>
      </c>
      <c r="B28" s="155" t="s">
        <v>287</v>
      </c>
      <c r="C28" s="161">
        <f>SUM(C18:C27)</f>
        <v>3189</v>
      </c>
    </row>
    <row r="29" spans="1:3" ht="18" customHeight="1" hidden="1">
      <c r="A29" s="106" t="s">
        <v>567</v>
      </c>
      <c r="B29" s="114" t="s">
        <v>291</v>
      </c>
      <c r="C29" s="160"/>
    </row>
    <row r="30" spans="1:3" ht="18" customHeight="1" hidden="1">
      <c r="A30" s="106" t="s">
        <v>568</v>
      </c>
      <c r="B30" s="114" t="s">
        <v>291</v>
      </c>
      <c r="C30" s="160"/>
    </row>
    <row r="31" spans="1:3" ht="18" customHeight="1" hidden="1">
      <c r="A31" s="106" t="s">
        <v>569</v>
      </c>
      <c r="B31" s="114" t="s">
        <v>291</v>
      </c>
      <c r="C31" s="160"/>
    </row>
    <row r="32" spans="1:3" ht="18" customHeight="1" hidden="1">
      <c r="A32" s="114" t="s">
        <v>570</v>
      </c>
      <c r="B32" s="114" t="s">
        <v>291</v>
      </c>
      <c r="C32" s="160"/>
    </row>
    <row r="33" spans="1:3" ht="18" customHeight="1" hidden="1">
      <c r="A33" s="114" t="s">
        <v>571</v>
      </c>
      <c r="B33" s="114" t="s">
        <v>291</v>
      </c>
      <c r="C33" s="160"/>
    </row>
    <row r="34" spans="1:3" ht="18" customHeight="1" hidden="1">
      <c r="A34" s="114" t="s">
        <v>572</v>
      </c>
      <c r="B34" s="114" t="s">
        <v>291</v>
      </c>
      <c r="C34" s="160"/>
    </row>
    <row r="35" spans="1:3" ht="18" customHeight="1" hidden="1">
      <c r="A35" s="106" t="s">
        <v>573</v>
      </c>
      <c r="B35" s="114" t="s">
        <v>291</v>
      </c>
      <c r="C35" s="160"/>
    </row>
    <row r="36" spans="1:3" ht="18" customHeight="1" hidden="1">
      <c r="A36" s="106" t="s">
        <v>574</v>
      </c>
      <c r="B36" s="114" t="s">
        <v>291</v>
      </c>
      <c r="C36" s="160"/>
    </row>
    <row r="37" spans="1:3" ht="18" customHeight="1" hidden="1">
      <c r="A37" s="106" t="s">
        <v>575</v>
      </c>
      <c r="B37" s="114" t="s">
        <v>291</v>
      </c>
      <c r="C37" s="160"/>
    </row>
    <row r="38" spans="1:3" ht="18" customHeight="1" hidden="1">
      <c r="A38" s="106" t="s">
        <v>576</v>
      </c>
      <c r="B38" s="114" t="s">
        <v>291</v>
      </c>
      <c r="C38" s="160"/>
    </row>
    <row r="39" spans="1:3" ht="30" customHeight="1">
      <c r="A39" s="141" t="s">
        <v>577</v>
      </c>
      <c r="B39" s="110" t="s">
        <v>291</v>
      </c>
      <c r="C39" s="160"/>
    </row>
    <row r="40" spans="1:3" ht="27" customHeight="1">
      <c r="A40" s="156" t="s">
        <v>578</v>
      </c>
      <c r="B40" s="110" t="s">
        <v>297</v>
      </c>
      <c r="C40" s="160"/>
    </row>
    <row r="41" spans="1:3" ht="17.25" customHeight="1">
      <c r="A41" s="106" t="s">
        <v>567</v>
      </c>
      <c r="B41" s="114" t="s">
        <v>297</v>
      </c>
      <c r="C41" s="160"/>
    </row>
    <row r="42" spans="1:3" ht="17.25" customHeight="1">
      <c r="A42" s="106" t="s">
        <v>568</v>
      </c>
      <c r="B42" s="114" t="s">
        <v>297</v>
      </c>
      <c r="C42" s="112">
        <v>300</v>
      </c>
    </row>
    <row r="43" spans="1:3" ht="17.25" customHeight="1">
      <c r="A43" s="106" t="s">
        <v>569</v>
      </c>
      <c r="B43" s="114" t="s">
        <v>297</v>
      </c>
      <c r="C43" s="160"/>
    </row>
    <row r="44" spans="1:3" ht="17.25" customHeight="1" hidden="1">
      <c r="A44" s="114" t="s">
        <v>570</v>
      </c>
      <c r="B44" s="114" t="s">
        <v>297</v>
      </c>
      <c r="C44" s="160"/>
    </row>
    <row r="45" spans="1:3" ht="17.25" customHeight="1" hidden="1">
      <c r="A45" s="114" t="s">
        <v>571</v>
      </c>
      <c r="B45" s="114" t="s">
        <v>297</v>
      </c>
      <c r="C45" s="160"/>
    </row>
    <row r="46" spans="1:3" ht="17.25" customHeight="1" hidden="1">
      <c r="A46" s="114" t="s">
        <v>572</v>
      </c>
      <c r="B46" s="114" t="s">
        <v>297</v>
      </c>
      <c r="C46" s="160"/>
    </row>
    <row r="47" spans="1:3" ht="17.25" customHeight="1" hidden="1">
      <c r="A47" s="106" t="s">
        <v>573</v>
      </c>
      <c r="B47" s="114" t="s">
        <v>297</v>
      </c>
      <c r="C47" s="160"/>
    </row>
    <row r="48" spans="1:3" ht="17.25" customHeight="1" hidden="1">
      <c r="A48" s="106" t="s">
        <v>579</v>
      </c>
      <c r="B48" s="114" t="s">
        <v>297</v>
      </c>
      <c r="C48" s="160"/>
    </row>
    <row r="49" spans="1:3" ht="17.25" customHeight="1" hidden="1">
      <c r="A49" s="106" t="s">
        <v>575</v>
      </c>
      <c r="B49" s="114" t="s">
        <v>297</v>
      </c>
      <c r="C49" s="160"/>
    </row>
    <row r="50" spans="1:3" ht="17.25" customHeight="1" hidden="1">
      <c r="A50" s="106" t="s">
        <v>576</v>
      </c>
      <c r="B50" s="114" t="s">
        <v>297</v>
      </c>
      <c r="C50" s="160"/>
    </row>
    <row r="51" spans="1:3" ht="25.5" customHeight="1">
      <c r="A51" s="156" t="s">
        <v>578</v>
      </c>
      <c r="B51" s="155" t="s">
        <v>297</v>
      </c>
      <c r="C51" s="161">
        <f>SUM(C41:C50)</f>
        <v>300</v>
      </c>
    </row>
    <row r="52" spans="1:3" ht="20.25" customHeight="1" hidden="1">
      <c r="A52" s="106" t="s">
        <v>556</v>
      </c>
      <c r="B52" s="107" t="s">
        <v>331</v>
      </c>
      <c r="C52" s="160"/>
    </row>
    <row r="53" spans="1:3" ht="20.25" customHeight="1" hidden="1">
      <c r="A53" s="106" t="s">
        <v>557</v>
      </c>
      <c r="B53" s="107" t="s">
        <v>331</v>
      </c>
      <c r="C53" s="160"/>
    </row>
    <row r="54" spans="1:3" ht="20.25" customHeight="1" hidden="1">
      <c r="A54" s="106" t="s">
        <v>558</v>
      </c>
      <c r="B54" s="107" t="s">
        <v>331</v>
      </c>
      <c r="C54" s="160"/>
    </row>
    <row r="55" spans="1:3" ht="20.25" customHeight="1" hidden="1">
      <c r="A55" s="106" t="s">
        <v>559</v>
      </c>
      <c r="B55" s="107" t="s">
        <v>331</v>
      </c>
      <c r="C55" s="160"/>
    </row>
    <row r="56" spans="1:3" ht="20.25" customHeight="1" hidden="1">
      <c r="A56" s="106" t="s">
        <v>560</v>
      </c>
      <c r="B56" s="107" t="s">
        <v>331</v>
      </c>
      <c r="C56" s="160"/>
    </row>
    <row r="57" spans="1:3" ht="20.25" customHeight="1" hidden="1">
      <c r="A57" s="106" t="s">
        <v>561</v>
      </c>
      <c r="B57" s="107" t="s">
        <v>331</v>
      </c>
      <c r="C57" s="160"/>
    </row>
    <row r="58" spans="1:3" ht="20.25" customHeight="1" hidden="1">
      <c r="A58" s="106" t="s">
        <v>562</v>
      </c>
      <c r="B58" s="107" t="s">
        <v>331</v>
      </c>
      <c r="C58" s="160"/>
    </row>
    <row r="59" spans="1:3" ht="20.25" customHeight="1" hidden="1">
      <c r="A59" s="106" t="s">
        <v>563</v>
      </c>
      <c r="B59" s="107" t="s">
        <v>331</v>
      </c>
      <c r="C59" s="160"/>
    </row>
    <row r="60" spans="1:3" ht="20.25" customHeight="1" hidden="1">
      <c r="A60" s="106" t="s">
        <v>564</v>
      </c>
      <c r="B60" s="107" t="s">
        <v>331</v>
      </c>
      <c r="C60" s="160"/>
    </row>
    <row r="61" spans="1:3" ht="20.25" customHeight="1" hidden="1">
      <c r="A61" s="106" t="s">
        <v>565</v>
      </c>
      <c r="B61" s="107" t="s">
        <v>331</v>
      </c>
      <c r="C61" s="160"/>
    </row>
    <row r="62" spans="1:3" ht="30" customHeight="1">
      <c r="A62" s="141" t="s">
        <v>580</v>
      </c>
      <c r="B62" s="110" t="s">
        <v>331</v>
      </c>
      <c r="C62" s="160"/>
    </row>
    <row r="63" spans="1:3" ht="19.5" customHeight="1" hidden="1">
      <c r="A63" s="106" t="s">
        <v>556</v>
      </c>
      <c r="B63" s="107" t="s">
        <v>333</v>
      </c>
      <c r="C63" s="160"/>
    </row>
    <row r="64" spans="1:3" ht="19.5" customHeight="1" hidden="1">
      <c r="A64" s="106" t="s">
        <v>557</v>
      </c>
      <c r="B64" s="107" t="s">
        <v>333</v>
      </c>
      <c r="C64" s="160"/>
    </row>
    <row r="65" spans="1:3" ht="19.5" customHeight="1" hidden="1">
      <c r="A65" s="106" t="s">
        <v>558</v>
      </c>
      <c r="B65" s="107" t="s">
        <v>333</v>
      </c>
      <c r="C65" s="160"/>
    </row>
    <row r="66" spans="1:3" ht="19.5" customHeight="1" hidden="1">
      <c r="A66" s="106" t="s">
        <v>559</v>
      </c>
      <c r="B66" s="107" t="s">
        <v>333</v>
      </c>
      <c r="C66" s="160"/>
    </row>
    <row r="67" spans="1:3" ht="19.5" customHeight="1" hidden="1">
      <c r="A67" s="106" t="s">
        <v>560</v>
      </c>
      <c r="B67" s="107" t="s">
        <v>333</v>
      </c>
      <c r="C67" s="160"/>
    </row>
    <row r="68" spans="1:3" ht="19.5" customHeight="1" hidden="1">
      <c r="A68" s="106" t="s">
        <v>561</v>
      </c>
      <c r="B68" s="107" t="s">
        <v>333</v>
      </c>
      <c r="C68" s="160"/>
    </row>
    <row r="69" spans="1:3" ht="19.5" customHeight="1" hidden="1">
      <c r="A69" s="106" t="s">
        <v>562</v>
      </c>
      <c r="B69" s="107" t="s">
        <v>333</v>
      </c>
      <c r="C69" s="160"/>
    </row>
    <row r="70" spans="1:3" ht="19.5" customHeight="1" hidden="1">
      <c r="A70" s="106" t="s">
        <v>563</v>
      </c>
      <c r="B70" s="107" t="s">
        <v>333</v>
      </c>
      <c r="C70" s="160"/>
    </row>
    <row r="71" spans="1:3" ht="19.5" customHeight="1" hidden="1">
      <c r="A71" s="106" t="s">
        <v>564</v>
      </c>
      <c r="B71" s="107" t="s">
        <v>333</v>
      </c>
      <c r="C71" s="160"/>
    </row>
    <row r="72" spans="1:3" ht="19.5" customHeight="1" hidden="1">
      <c r="A72" s="106" t="s">
        <v>565</v>
      </c>
      <c r="B72" s="107" t="s">
        <v>333</v>
      </c>
      <c r="C72" s="160"/>
    </row>
    <row r="73" spans="1:3" ht="30" customHeight="1">
      <c r="A73" s="141" t="s">
        <v>581</v>
      </c>
      <c r="B73" s="110" t="s">
        <v>333</v>
      </c>
      <c r="C73" s="160"/>
    </row>
    <row r="74" spans="1:3" ht="19.5" customHeight="1" hidden="1">
      <c r="A74" s="106" t="s">
        <v>556</v>
      </c>
      <c r="B74" s="107" t="s">
        <v>335</v>
      </c>
      <c r="C74" s="160"/>
    </row>
    <row r="75" spans="1:3" ht="19.5" customHeight="1" hidden="1">
      <c r="A75" s="106" t="s">
        <v>557</v>
      </c>
      <c r="B75" s="107" t="s">
        <v>335</v>
      </c>
      <c r="C75" s="160"/>
    </row>
    <row r="76" spans="1:3" ht="19.5" customHeight="1" hidden="1">
      <c r="A76" s="106" t="s">
        <v>558</v>
      </c>
      <c r="B76" s="107" t="s">
        <v>335</v>
      </c>
      <c r="C76" s="160"/>
    </row>
    <row r="77" spans="1:3" ht="19.5" customHeight="1" hidden="1">
      <c r="A77" s="106" t="s">
        <v>559</v>
      </c>
      <c r="B77" s="107" t="s">
        <v>335</v>
      </c>
      <c r="C77" s="160"/>
    </row>
    <row r="78" spans="1:3" ht="19.5" customHeight="1" hidden="1">
      <c r="A78" s="106" t="s">
        <v>560</v>
      </c>
      <c r="B78" s="107" t="s">
        <v>335</v>
      </c>
      <c r="C78" s="160"/>
    </row>
    <row r="79" spans="1:3" ht="19.5" customHeight="1" hidden="1">
      <c r="A79" s="106" t="s">
        <v>561</v>
      </c>
      <c r="B79" s="107" t="s">
        <v>335</v>
      </c>
      <c r="C79" s="160"/>
    </row>
    <row r="80" spans="1:3" ht="19.5" customHeight="1" hidden="1">
      <c r="A80" s="106" t="s">
        <v>562</v>
      </c>
      <c r="B80" s="107" t="s">
        <v>335</v>
      </c>
      <c r="C80" s="160"/>
    </row>
    <row r="81" spans="1:3" ht="19.5" customHeight="1" hidden="1">
      <c r="A81" s="106" t="s">
        <v>563</v>
      </c>
      <c r="B81" s="107" t="s">
        <v>335</v>
      </c>
      <c r="C81" s="160"/>
    </row>
    <row r="82" spans="1:3" ht="19.5" customHeight="1" hidden="1">
      <c r="A82" s="106" t="s">
        <v>564</v>
      </c>
      <c r="B82" s="107" t="s">
        <v>335</v>
      </c>
      <c r="C82" s="160"/>
    </row>
    <row r="83" spans="1:3" ht="19.5" customHeight="1" hidden="1">
      <c r="A83" s="106" t="s">
        <v>565</v>
      </c>
      <c r="B83" s="107" t="s">
        <v>335</v>
      </c>
      <c r="C83" s="160"/>
    </row>
    <row r="84" spans="1:3" ht="24.75" customHeight="1">
      <c r="A84" s="154" t="s">
        <v>582</v>
      </c>
      <c r="B84" s="155" t="s">
        <v>335</v>
      </c>
      <c r="C84" s="162"/>
    </row>
    <row r="85" spans="1:3" ht="18" customHeight="1">
      <c r="A85" s="106" t="s">
        <v>567</v>
      </c>
      <c r="B85" s="114" t="s">
        <v>338</v>
      </c>
      <c r="C85" s="112"/>
    </row>
    <row r="86" spans="1:3" ht="18" customHeight="1">
      <c r="A86" s="106" t="s">
        <v>568</v>
      </c>
      <c r="B86" s="107" t="s">
        <v>338</v>
      </c>
      <c r="C86" s="112"/>
    </row>
    <row r="87" spans="1:3" ht="18" customHeight="1">
      <c r="A87" s="106" t="s">
        <v>569</v>
      </c>
      <c r="B87" s="114" t="s">
        <v>338</v>
      </c>
      <c r="C87" s="112">
        <v>100</v>
      </c>
    </row>
    <row r="88" spans="1:3" ht="18" customHeight="1" hidden="1">
      <c r="A88" s="114" t="s">
        <v>570</v>
      </c>
      <c r="B88" s="107" t="s">
        <v>338</v>
      </c>
      <c r="C88" s="112"/>
    </row>
    <row r="89" spans="1:3" ht="18" customHeight="1" hidden="1">
      <c r="A89" s="114" t="s">
        <v>571</v>
      </c>
      <c r="B89" s="114" t="s">
        <v>338</v>
      </c>
      <c r="C89" s="112"/>
    </row>
    <row r="90" spans="1:3" ht="18" customHeight="1" hidden="1">
      <c r="A90" s="114" t="s">
        <v>572</v>
      </c>
      <c r="B90" s="107" t="s">
        <v>338</v>
      </c>
      <c r="C90" s="112"/>
    </row>
    <row r="91" spans="1:3" ht="18" customHeight="1" hidden="1">
      <c r="A91" s="106" t="s">
        <v>573</v>
      </c>
      <c r="B91" s="114" t="s">
        <v>338</v>
      </c>
      <c r="C91" s="112"/>
    </row>
    <row r="92" spans="1:3" ht="18" customHeight="1" hidden="1">
      <c r="A92" s="106" t="s">
        <v>579</v>
      </c>
      <c r="B92" s="107" t="s">
        <v>338</v>
      </c>
      <c r="C92" s="112"/>
    </row>
    <row r="93" spans="1:3" ht="18" customHeight="1" hidden="1">
      <c r="A93" s="106" t="s">
        <v>575</v>
      </c>
      <c r="B93" s="114" t="s">
        <v>338</v>
      </c>
      <c r="C93" s="112"/>
    </row>
    <row r="94" spans="1:3" ht="18" customHeight="1" hidden="1">
      <c r="A94" s="106" t="s">
        <v>576</v>
      </c>
      <c r="B94" s="107" t="s">
        <v>338</v>
      </c>
      <c r="C94" s="112"/>
    </row>
    <row r="95" spans="1:3" ht="24.75" customHeight="1">
      <c r="A95" s="154" t="s">
        <v>583</v>
      </c>
      <c r="B95" s="155" t="s">
        <v>338</v>
      </c>
      <c r="C95" s="161">
        <f>SUM(C85:C94)</f>
        <v>100</v>
      </c>
    </row>
    <row r="96" spans="1:3" ht="20.25" customHeight="1">
      <c r="A96" s="154" t="s">
        <v>339</v>
      </c>
      <c r="B96" s="155" t="s">
        <v>340</v>
      </c>
      <c r="C96" s="161">
        <v>100</v>
      </c>
    </row>
    <row r="97" spans="1:3" ht="18" customHeight="1">
      <c r="A97" s="106" t="s">
        <v>567</v>
      </c>
      <c r="B97" s="114" t="s">
        <v>342</v>
      </c>
      <c r="C97" s="112"/>
    </row>
    <row r="98" spans="1:3" ht="18" customHeight="1">
      <c r="A98" s="106" t="s">
        <v>568</v>
      </c>
      <c r="B98" s="114" t="s">
        <v>342</v>
      </c>
      <c r="C98" s="158"/>
    </row>
    <row r="99" spans="1:3" ht="18" customHeight="1">
      <c r="A99" s="106" t="s">
        <v>569</v>
      </c>
      <c r="B99" s="114" t="s">
        <v>342</v>
      </c>
      <c r="C99" s="112"/>
    </row>
    <row r="100" spans="1:3" ht="18" customHeight="1" hidden="1">
      <c r="A100" s="114" t="s">
        <v>570</v>
      </c>
      <c r="B100" s="114" t="s">
        <v>342</v>
      </c>
      <c r="C100" s="112"/>
    </row>
    <row r="101" spans="1:3" ht="18" customHeight="1" hidden="1">
      <c r="A101" s="114" t="s">
        <v>571</v>
      </c>
      <c r="B101" s="114" t="s">
        <v>342</v>
      </c>
      <c r="C101" s="112"/>
    </row>
    <row r="102" spans="1:3" ht="18" customHeight="1" hidden="1">
      <c r="A102" s="114" t="s">
        <v>572</v>
      </c>
      <c r="B102" s="114" t="s">
        <v>342</v>
      </c>
      <c r="C102" s="112"/>
    </row>
    <row r="103" spans="1:3" ht="18" customHeight="1" hidden="1">
      <c r="A103" s="106" t="s">
        <v>573</v>
      </c>
      <c r="B103" s="114" t="s">
        <v>342</v>
      </c>
      <c r="C103" s="112"/>
    </row>
    <row r="104" spans="1:3" ht="18" customHeight="1" hidden="1">
      <c r="A104" s="106" t="s">
        <v>579</v>
      </c>
      <c r="B104" s="114" t="s">
        <v>342</v>
      </c>
      <c r="C104" s="112"/>
    </row>
    <row r="105" spans="1:3" ht="18" customHeight="1" hidden="1">
      <c r="A105" s="106" t="s">
        <v>575</v>
      </c>
      <c r="B105" s="114" t="s">
        <v>342</v>
      </c>
      <c r="C105" s="112"/>
    </row>
    <row r="106" spans="1:3" ht="18" customHeight="1" hidden="1">
      <c r="A106" s="106" t="s">
        <v>576</v>
      </c>
      <c r="B106" s="114" t="s">
        <v>342</v>
      </c>
      <c r="C106" s="112"/>
    </row>
    <row r="107" spans="1:3" ht="24.75" customHeight="1">
      <c r="A107" s="156" t="s">
        <v>341</v>
      </c>
      <c r="B107" s="155" t="s">
        <v>342</v>
      </c>
      <c r="C107" s="161">
        <f>SUM(C97:C106)</f>
        <v>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&amp;R7. melléklet a ../2022. (...)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2022-02-16T07:26:05Z</cp:lastPrinted>
  <dcterms:created xsi:type="dcterms:W3CDTF">2018-06-20T08:53:42Z</dcterms:created>
  <dcterms:modified xsi:type="dcterms:W3CDTF">2022-02-17T13:22:32Z</dcterms:modified>
  <cp:category/>
  <cp:version/>
  <cp:contentType/>
  <cp:contentStatus/>
</cp:coreProperties>
</file>