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Krisztián\Desktop\"/>
    </mc:Choice>
  </mc:AlternateContent>
  <xr:revisionPtr revIDLastSave="0" documentId="8_{8F727157-9BD2-4FBE-91C5-CC7A680D7D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PT" sheetId="1" r:id="rId1"/>
    <sheet name="BT" sheetId="2" r:id="rId2"/>
  </sheets>
  <definedNames>
    <definedName name="_xlnm.Print_Area" localSheetId="1">BT!$A$1:$X$26</definedName>
    <definedName name="_xlnm.Print_Area" localSheetId="0">FPT!$A$1:$X$30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2" l="1"/>
  <c r="E16" i="1"/>
  <c r="E17" i="1"/>
  <c r="E18" i="1"/>
  <c r="E15" i="1"/>
  <c r="K21" i="1" l="1"/>
  <c r="K19" i="1" s="1"/>
  <c r="X21" i="1"/>
  <c r="W21" i="1"/>
  <c r="V21" i="1"/>
  <c r="U21" i="1"/>
  <c r="T21" i="1"/>
  <c r="S21" i="1"/>
  <c r="R21" i="1"/>
  <c r="Q21" i="1"/>
  <c r="P21" i="1"/>
  <c r="O21" i="1"/>
  <c r="O19" i="1" s="1"/>
  <c r="N21" i="1"/>
  <c r="M21" i="1"/>
  <c r="L21" i="1"/>
  <c r="L19" i="1" s="1"/>
  <c r="J21" i="1"/>
  <c r="L20" i="1" l="1"/>
  <c r="M19" i="1"/>
  <c r="M20" i="1"/>
  <c r="N19" i="1"/>
  <c r="O20" i="1"/>
  <c r="P19" i="1"/>
  <c r="P20" i="1"/>
  <c r="Q19" i="1"/>
  <c r="Q20" i="1"/>
  <c r="R19" i="1"/>
  <c r="R20" i="1"/>
  <c r="S19" i="1"/>
  <c r="S20" i="1"/>
  <c r="T19" i="1"/>
  <c r="T20" i="1"/>
  <c r="U19" i="1"/>
  <c r="U20" i="1"/>
  <c r="V19" i="1"/>
  <c r="V20" i="1"/>
  <c r="W19" i="1"/>
  <c r="W20" i="1"/>
  <c r="X19" i="1"/>
  <c r="X20" i="1" s="1"/>
  <c r="J19" i="1"/>
  <c r="R16" i="2"/>
  <c r="J16" i="2"/>
  <c r="S16" i="2"/>
  <c r="K16" i="2"/>
  <c r="T16" i="2"/>
  <c r="T17" i="2" s="1"/>
  <c r="U16" i="2"/>
  <c r="M16" i="2"/>
  <c r="M17" i="2" s="1"/>
  <c r="P16" i="2"/>
  <c r="X16" i="2"/>
  <c r="X17" i="2" s="1"/>
  <c r="O16" i="2"/>
  <c r="V16" i="2"/>
  <c r="N16" i="2"/>
  <c r="W16" i="2"/>
  <c r="W17" i="2" s="1"/>
  <c r="Q16" i="2"/>
  <c r="Q17" i="2" s="1"/>
  <c r="L16" i="2"/>
  <c r="L17" i="2" s="1"/>
  <c r="J17" i="2"/>
  <c r="F28" i="1"/>
  <c r="F24" i="2" s="1"/>
  <c r="E28" i="1"/>
  <c r="E19" i="1"/>
  <c r="J20" i="1"/>
  <c r="E29" i="1"/>
  <c r="K20" i="1"/>
  <c r="E30" i="1"/>
  <c r="N20" i="1"/>
  <c r="P17" i="2"/>
  <c r="U17" i="2"/>
  <c r="S17" i="2"/>
  <c r="N17" i="2"/>
  <c r="R17" i="2"/>
  <c r="V17" i="2"/>
  <c r="J22" i="1" l="1"/>
  <c r="K22" i="1" s="1"/>
  <c r="E24" i="2"/>
  <c r="O17" i="2"/>
  <c r="E26" i="2"/>
  <c r="K17" i="2"/>
  <c r="E25" i="2"/>
  <c r="E16" i="2"/>
  <c r="L22" i="1" l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F29" i="1"/>
  <c r="F25" i="2" s="1"/>
  <c r="E17" i="2"/>
  <c r="F30" i="1" l="1"/>
  <c r="F26" i="2" s="1"/>
</calcChain>
</file>

<file path=xl/sharedStrings.xml><?xml version="1.0" encoding="utf-8"?>
<sst xmlns="http://schemas.openxmlformats.org/spreadsheetml/2006/main" count="121" uniqueCount="70">
  <si>
    <t>FELÚJÍTÁSOK ÉS PÓTLÁSOK ÖSSZEFOGLALÓ TÁBLÁZATA</t>
  </si>
  <si>
    <r>
      <t>A tervet benyújtó szervezet megnevezése:    VASIVÍZ ZRt.   ellátásért felelős / ellátásért felelősök képviselője /</t>
    </r>
    <r>
      <rPr>
        <u/>
        <sz val="11"/>
        <color rgb="FF000000"/>
        <rFont val="Calibri"/>
        <family val="2"/>
        <charset val="238"/>
      </rPr>
      <t>víziközmű szolgáltató</t>
    </r>
    <r>
      <rPr>
        <sz val="11"/>
        <color rgb="FF000000"/>
        <rFont val="Calibri"/>
        <family val="2"/>
        <charset val="238"/>
      </rPr>
      <t>*</t>
    </r>
  </si>
  <si>
    <t>Víziközmű szolgáltató megnevezése: VASIVÍZ ZRt.</t>
  </si>
  <si>
    <t>Víziközmű-szolgáltatási ágazat megnevezése: Ivóvíz ágazat</t>
  </si>
  <si>
    <t>A Vksztv. 11 § (4) bekezdés szerinti véleményező fél megnevezése: Répcelak Város Önkormányzata</t>
  </si>
  <si>
    <t>Víziközmű-rendszer kódja**: 11-30881-1-003-00-10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</si>
  <si>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</si>
  <si>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</si>
  <si>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</si>
  <si>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</si>
  <si>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</si>
  <si>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</si>
  <si>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</si>
  <si>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</si>
  <si>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</si>
  <si>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Fontossági sorrend</t>
  </si>
  <si>
    <t>Beruházás megnevezése</t>
  </si>
  <si>
    <t>Vízjogi létesítési/elvi engedély száma</t>
  </si>
  <si>
    <t>Az érintett ellátásért felelős(ök) megnevezése</t>
  </si>
  <si>
    <t>Tervezett nettó költség (eFt)</t>
  </si>
  <si>
    <t>Forrás megnevezése</t>
  </si>
  <si>
    <t>Megvalósítás időtartama</t>
  </si>
  <si>
    <t>Tervezett időtáv</t>
  </si>
  <si>
    <t>A beruházás ütemezése a tervezési időszak évei szerint</t>
  </si>
  <si>
    <t>Kezdés</t>
  </si>
  <si>
    <t>Befejezés</t>
  </si>
  <si>
    <t>(rövid/közép/hosszú)</t>
  </si>
  <si>
    <t>-</t>
  </si>
  <si>
    <t>hosszú</t>
  </si>
  <si>
    <t>Ivóvíz használati díj</t>
  </si>
  <si>
    <t>15 % tartalék keret</t>
  </si>
  <si>
    <t>V005 Vízellátási rendszer összesen</t>
  </si>
  <si>
    <t>V005 Felhasználható ivóvíz használati díj</t>
  </si>
  <si>
    <t>V005 Egyenleg</t>
  </si>
  <si>
    <t>* a megfelelő szövegrészt aláhúzással kell jelölni</t>
  </si>
  <si>
    <t>** A Hivatal által a működési engedélyben megállapított VKR-kód</t>
  </si>
  <si>
    <t>közép</t>
  </si>
  <si>
    <t>1.</t>
  </si>
  <si>
    <t>2.</t>
  </si>
  <si>
    <t>3.</t>
  </si>
  <si>
    <t>V005 Répcelak ivóvízellátási rendszer</t>
  </si>
  <si>
    <t>Közműfejlesztési hozzájárlás</t>
  </si>
  <si>
    <t>V005 Forrás szükséglet összesen</t>
  </si>
  <si>
    <t>5 % Tartalék</t>
  </si>
  <si>
    <t>A Vksztv. 11 § (4) bekezdés szerinti véleményező fél megnevezése: VASIVÍZ ZRt.</t>
  </si>
  <si>
    <t>Víziközmű szolgáltató megnevezése:  VASIVÍZ ZRt.</t>
  </si>
  <si>
    <r>
      <t>A tervet benyújtó szervezet megnevezése: Répcelak Város önkormányzata          ellátásért felelős /</t>
    </r>
    <r>
      <rPr>
        <u/>
        <sz val="11"/>
        <color rgb="FF000000"/>
        <rFont val="Calibri"/>
        <family val="2"/>
        <charset val="238"/>
      </rPr>
      <t>ellátásért felelősök képviselője</t>
    </r>
    <r>
      <rPr>
        <sz val="11"/>
        <color rgb="FF000000"/>
        <rFont val="Calibri"/>
        <family val="2"/>
        <charset val="238"/>
      </rPr>
      <t>/ víziközmű szolgáltató *</t>
    </r>
  </si>
  <si>
    <t>BERUHÁZÁSOK ÖSSZEFOGLALÓ TÁBLÁZATA</t>
  </si>
  <si>
    <t>Ivóvíz használati díj / pályázat forrás</t>
  </si>
  <si>
    <t>Források megnevezése</t>
  </si>
  <si>
    <t>I. ütem</t>
  </si>
  <si>
    <t>II. ütem</t>
  </si>
  <si>
    <t>Ivóvíz használati díj, pályázat</t>
  </si>
  <si>
    <t>III. ütem</t>
  </si>
  <si>
    <t>4.</t>
  </si>
  <si>
    <t>Rendelkezésre álló  források számszerűsített értéke a teljes ütem tekintetében</t>
  </si>
  <si>
    <t>Tervezett feladatok nettó költsége a teljes ütem tekintetében (eFt)</t>
  </si>
  <si>
    <t>Felújítás és pótlás megnevezése</t>
  </si>
  <si>
    <t>Kútrekonstrukció</t>
  </si>
  <si>
    <r>
      <t xml:space="preserve">Csánig, Nick községek önkormányzatai, </t>
    </r>
    <r>
      <rPr>
        <u/>
        <sz val="11"/>
        <color rgb="FF000000"/>
        <rFont val="Calibri"/>
        <family val="2"/>
        <charset val="238"/>
      </rPr>
      <t xml:space="preserve">Répcelak </t>
    </r>
    <r>
      <rPr>
        <sz val="11"/>
        <color rgb="FF000000"/>
        <rFont val="Calibri"/>
        <family val="2"/>
        <charset val="238"/>
      </rPr>
      <t>Város Önkormányzata</t>
    </r>
  </si>
  <si>
    <t>Csánig Község területén  gerincvezeték rekonstrukció, hga. bekötővezeték, megfúróidomk, vízmérő hely szerelvényeinek cseréje, vízhálózati veszteség csökkentése</t>
  </si>
  <si>
    <t>Nick Község területén gerincvezeték, hga. bekötővezetékek, megfúró idomok, vízmérő hely szerelvényeinek cseréje, vízhálózati veszteség csökkentése</t>
  </si>
  <si>
    <t>Répcelak gerincvezeték rekonstrukció, hga. bekötővezetékek, megfúró idomok, vízmérő hely szerelvényeinek cseréje, vízhálózati veszteség csökkentése</t>
  </si>
  <si>
    <t xml:space="preserve"> Pályázati forrás</t>
  </si>
  <si>
    <t>Víziközmű rendszeren energihatékonyságot célzó beruházások megvalósítása</t>
  </si>
  <si>
    <t>Pályázat</t>
  </si>
  <si>
    <t>Gördülő fejlesztési terv a 2023-2037 időszakra</t>
  </si>
  <si>
    <t>2022. évi záró</t>
  </si>
  <si>
    <t>2023. évtől évi</t>
  </si>
  <si>
    <t>Csánig, Nick községek önkormányzatai, Répcelak Város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</si>
</sst>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A6A6A6"/>
        <bgColor rgb="FFBFBFBF"/>
      </patternFill>
    </fill>
    <fill>
      <patternFill patternType="solid">
        <fgColor rgb="FF808080"/>
        <bgColor rgb="FF666699"/>
      </patternFill>
    </fill>
    <fill>
      <patternFill patternType="solid">
        <fgColor rgb="FFBFBFBF"/>
        <bgColor rgb="FFCCCCFF"/>
      </patternFill>
    </fill>
    <fill>
      <patternFill patternType="solid">
        <fgColor rgb="FFDEEBF7"/>
        <bgColor rgb="FFCCFFFF"/>
      </patternFill>
    </fill>
    <fill>
      <patternFill patternType="solid">
        <fgColor rgb="FFFFFF00"/>
        <bgColor rgb="FFFFFF0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3" borderId="1" xfId="0" applyNumberFormat="1" applyFill="1" applyBorder="1" applyAlignment="1">
      <alignment vertical="center"/>
    </xf>
    <xf numFmtId="3" fontId="0" fillId="4" borderId="1" xfId="0" applyNumberFormat="1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3" fontId="0" fillId="5" borderId="1" xfId="0" applyNumberFormat="1" applyFill="1" applyBorder="1" applyAlignment="1">
      <alignment vertical="center"/>
    </xf>
    <xf numFmtId="0" fontId="0" fillId="5" borderId="3" xfId="0" applyFont="1" applyFill="1" applyBorder="1" applyAlignment="1">
      <alignment vertical="center" wrapText="1"/>
    </xf>
    <xf numFmtId="0" fontId="0" fillId="5" borderId="2" xfId="0" applyFill="1" applyBorder="1" applyAlignment="1">
      <alignment vertical="center"/>
    </xf>
    <xf numFmtId="3" fontId="1" fillId="6" borderId="1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3" fontId="0" fillId="5" borderId="1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5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3" fontId="1" fillId="6" borderId="3" xfId="0" applyNumberFormat="1" applyFont="1" applyFill="1" applyBorder="1" applyAlignment="1">
      <alignment vertical="center"/>
    </xf>
    <xf numFmtId="3" fontId="0" fillId="5" borderId="4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16" xfId="0" applyNumberFormat="1" applyBorder="1" applyAlignment="1">
      <alignment horizontal="right" vertical="center" wrapText="1"/>
    </xf>
    <xf numFmtId="3" fontId="0" fillId="0" borderId="18" xfId="0" applyNumberFormat="1" applyFont="1" applyBorder="1" applyAlignment="1">
      <alignment vertical="center"/>
    </xf>
    <xf numFmtId="3" fontId="0" fillId="0" borderId="19" xfId="0" applyNumberFormat="1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3" fontId="0" fillId="0" borderId="1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3" fontId="0" fillId="2" borderId="1" xfId="0" applyNumberForma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</sheetPr>
  <dimension ref="A1:AMJ30"/>
  <sheetViews>
    <sheetView tabSelected="1" view="pageBreakPreview" topLeftCell="B1" zoomScale="80" zoomScaleNormal="100" zoomScaleSheetLayoutView="80" workbookViewId="0">
      <selection activeCell="G23" sqref="G23"/>
    </sheetView>
  </sheetViews>
  <sheetFormatPr defaultRowHeight="15" x14ac:dyDescent="0.25"/>
  <cols>
    <col min="1" max="1" width="12" style="1"/>
    <col min="2" max="2" width="27" style="2"/>
    <col min="3" max="3" width="18.85546875" style="1"/>
    <col min="4" max="4" width="18.42578125" style="3"/>
    <col min="5" max="5" width="24.140625" style="3" customWidth="1"/>
    <col min="6" max="6" width="17.85546875" style="6"/>
    <col min="7" max="7" width="10.7109375" style="1"/>
    <col min="8" max="8" width="13.85546875" style="1"/>
    <col min="9" max="9" width="12.85546875" style="1"/>
    <col min="10" max="24" width="9.7109375" style="3"/>
    <col min="25" max="1024" width="9.140625" style="3"/>
  </cols>
  <sheetData>
    <row r="1" spans="1:1023" x14ac:dyDescent="0.25">
      <c r="A1" s="82" t="s">
        <v>66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2" spans="1:1023" x14ac:dyDescent="0.2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3" x14ac:dyDescent="0.25">
      <c r="A3" s="82" t="s">
        <v>40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3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</row>
    <row r="5" spans="1:1023" x14ac:dyDescent="0.25">
      <c r="A5" s="79" t="s">
        <v>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3" x14ac:dyDescent="0.25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3" x14ac:dyDescent="0.25">
      <c r="A7" s="79" t="s">
        <v>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3" x14ac:dyDescent="0.25">
      <c r="A8" s="80" t="s">
        <v>4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</row>
    <row r="9" spans="1:1023" x14ac:dyDescent="0.25">
      <c r="A9" s="79" t="s">
        <v>5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3" x14ac:dyDescent="0.25">
      <c r="A10"/>
      <c r="B10"/>
      <c r="C10"/>
      <c r="D10"/>
      <c r="E10"/>
      <c r="F10" s="43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</row>
    <row r="11" spans="1:1023" s="1" customFormat="1" x14ac:dyDescent="0.25">
      <c r="A11" s="4" t="s">
        <v>6</v>
      </c>
      <c r="B11" s="5" t="s">
        <v>7</v>
      </c>
      <c r="C11" s="4" t="s">
        <v>8</v>
      </c>
      <c r="D11" s="4" t="s">
        <v>9</v>
      </c>
      <c r="E11" s="4" t="s">
        <v>10</v>
      </c>
      <c r="F11" s="36" t="s">
        <v>11</v>
      </c>
      <c r="G11" s="81" t="s">
        <v>12</v>
      </c>
      <c r="H11" s="81"/>
      <c r="I11" s="4" t="s">
        <v>13</v>
      </c>
      <c r="J11" s="81" t="s">
        <v>14</v>
      </c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</row>
    <row r="12" spans="1:1023" s="6" customFormat="1" ht="30" customHeight="1" x14ac:dyDescent="0.25">
      <c r="A12" s="70" t="s">
        <v>15</v>
      </c>
      <c r="B12" s="70" t="s">
        <v>57</v>
      </c>
      <c r="C12" s="70" t="s">
        <v>17</v>
      </c>
      <c r="D12" s="70" t="s">
        <v>18</v>
      </c>
      <c r="E12" s="70" t="s">
        <v>19</v>
      </c>
      <c r="F12" s="70" t="s">
        <v>20</v>
      </c>
      <c r="G12" s="73" t="s">
        <v>21</v>
      </c>
      <c r="H12" s="74"/>
      <c r="I12" s="70" t="s">
        <v>22</v>
      </c>
      <c r="J12" s="69" t="s">
        <v>23</v>
      </c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</row>
    <row r="13" spans="1:1023" ht="27.75" customHeight="1" x14ac:dyDescent="0.25">
      <c r="A13" s="71"/>
      <c r="B13" s="71"/>
      <c r="C13" s="71"/>
      <c r="D13" s="71"/>
      <c r="E13" s="71"/>
      <c r="F13" s="71"/>
      <c r="G13" s="75"/>
      <c r="H13" s="76"/>
      <c r="I13" s="72"/>
      <c r="J13" s="7">
        <v>2023</v>
      </c>
      <c r="K13" s="8">
        <v>2024</v>
      </c>
      <c r="L13" s="8">
        <v>2025</v>
      </c>
      <c r="M13" s="8">
        <v>2026</v>
      </c>
      <c r="N13" s="8">
        <v>2027</v>
      </c>
      <c r="O13" s="9">
        <v>2028</v>
      </c>
      <c r="P13" s="9">
        <v>2029</v>
      </c>
      <c r="Q13" s="9">
        <v>2030</v>
      </c>
      <c r="R13" s="9">
        <v>2031</v>
      </c>
      <c r="S13" s="9">
        <v>2032</v>
      </c>
      <c r="T13" s="9">
        <v>2033</v>
      </c>
      <c r="U13" s="9">
        <v>2034</v>
      </c>
      <c r="V13" s="9">
        <v>2035</v>
      </c>
      <c r="W13" s="9">
        <v>2036</v>
      </c>
      <c r="X13" s="9">
        <v>2037</v>
      </c>
    </row>
    <row r="14" spans="1:1023" ht="30" x14ac:dyDescent="0.25">
      <c r="A14" s="72"/>
      <c r="B14" s="72"/>
      <c r="C14" s="72"/>
      <c r="D14" s="72"/>
      <c r="E14" s="72"/>
      <c r="F14" s="72"/>
      <c r="G14" s="25" t="s">
        <v>24</v>
      </c>
      <c r="H14" s="25" t="s">
        <v>25</v>
      </c>
      <c r="I14" s="25" t="s">
        <v>26</v>
      </c>
      <c r="J14" s="7">
        <v>1</v>
      </c>
      <c r="K14" s="8">
        <v>2</v>
      </c>
      <c r="L14" s="8">
        <v>3</v>
      </c>
      <c r="M14" s="8">
        <v>4</v>
      </c>
      <c r="N14" s="8">
        <v>5</v>
      </c>
      <c r="O14" s="9">
        <v>6</v>
      </c>
      <c r="P14" s="9">
        <v>7</v>
      </c>
      <c r="Q14" s="9">
        <v>8</v>
      </c>
      <c r="R14" s="9">
        <v>9</v>
      </c>
      <c r="S14" s="9">
        <v>10</v>
      </c>
      <c r="T14" s="9">
        <v>11</v>
      </c>
      <c r="U14" s="9">
        <v>12</v>
      </c>
      <c r="V14" s="9">
        <v>13</v>
      </c>
      <c r="W14" s="9">
        <v>14</v>
      </c>
      <c r="X14" s="9">
        <v>15</v>
      </c>
    </row>
    <row r="15" spans="1:1023" ht="120" x14ac:dyDescent="0.25">
      <c r="A15" s="24" t="s">
        <v>37</v>
      </c>
      <c r="B15" s="67" t="s">
        <v>60</v>
      </c>
      <c r="C15" s="4" t="s">
        <v>27</v>
      </c>
      <c r="D15" s="71" t="s">
        <v>59</v>
      </c>
      <c r="E15" s="11">
        <f>SUM(J15:X15)</f>
        <v>126000</v>
      </c>
      <c r="F15" s="36" t="s">
        <v>48</v>
      </c>
      <c r="G15" s="61">
        <v>2024</v>
      </c>
      <c r="H15" s="61">
        <v>2037</v>
      </c>
      <c r="I15" s="4" t="s">
        <v>28</v>
      </c>
      <c r="J15" s="12"/>
      <c r="K15" s="13">
        <v>9000</v>
      </c>
      <c r="L15" s="13">
        <v>9000</v>
      </c>
      <c r="M15" s="8">
        <v>9000</v>
      </c>
      <c r="N15" s="8">
        <v>9000</v>
      </c>
      <c r="O15" s="14">
        <v>9000</v>
      </c>
      <c r="P15" s="14">
        <v>9000</v>
      </c>
      <c r="Q15" s="14">
        <v>9000</v>
      </c>
      <c r="R15" s="14">
        <v>9000</v>
      </c>
      <c r="S15" s="14">
        <v>9000</v>
      </c>
      <c r="T15" s="14">
        <v>9000</v>
      </c>
      <c r="U15" s="14">
        <v>9000</v>
      </c>
      <c r="V15" s="14">
        <v>9000</v>
      </c>
      <c r="W15" s="14">
        <v>9000</v>
      </c>
      <c r="X15" s="14">
        <v>9000</v>
      </c>
    </row>
    <row r="16" spans="1:1023" ht="105" x14ac:dyDescent="0.25">
      <c r="A16" s="62" t="s">
        <v>38</v>
      </c>
      <c r="B16" s="10" t="s">
        <v>61</v>
      </c>
      <c r="C16" s="4" t="s">
        <v>27</v>
      </c>
      <c r="D16" s="77"/>
      <c r="E16" s="11">
        <f t="shared" ref="E16:E18" si="0">SUM(J16:X16)</f>
        <v>126000</v>
      </c>
      <c r="F16" s="36" t="s">
        <v>48</v>
      </c>
      <c r="G16" s="57">
        <v>2024</v>
      </c>
      <c r="H16" s="57">
        <v>2037</v>
      </c>
      <c r="I16" s="4" t="s">
        <v>28</v>
      </c>
      <c r="J16" s="12"/>
      <c r="K16" s="13">
        <v>9000</v>
      </c>
      <c r="L16" s="13">
        <v>9000</v>
      </c>
      <c r="M16" s="8">
        <v>9000</v>
      </c>
      <c r="N16" s="8">
        <v>9000</v>
      </c>
      <c r="O16" s="14">
        <v>9000</v>
      </c>
      <c r="P16" s="14">
        <v>9000</v>
      </c>
      <c r="Q16" s="14">
        <v>9000</v>
      </c>
      <c r="R16" s="14">
        <v>9000</v>
      </c>
      <c r="S16" s="14">
        <v>9000</v>
      </c>
      <c r="T16" s="14">
        <v>9000</v>
      </c>
      <c r="U16" s="14">
        <v>9000</v>
      </c>
      <c r="V16" s="14">
        <v>9000</v>
      </c>
      <c r="W16" s="14">
        <v>9000</v>
      </c>
      <c r="X16" s="14">
        <v>9000</v>
      </c>
    </row>
    <row r="17" spans="1:24" ht="105" x14ac:dyDescent="0.25">
      <c r="A17" s="24" t="s">
        <v>39</v>
      </c>
      <c r="B17" s="10" t="s">
        <v>62</v>
      </c>
      <c r="C17" s="28" t="s">
        <v>27</v>
      </c>
      <c r="D17" s="77"/>
      <c r="E17" s="11">
        <f t="shared" si="0"/>
        <v>560000</v>
      </c>
      <c r="F17" s="36" t="s">
        <v>63</v>
      </c>
      <c r="G17" s="61">
        <v>2024</v>
      </c>
      <c r="H17" s="61">
        <v>2037</v>
      </c>
      <c r="I17" s="28" t="s">
        <v>28</v>
      </c>
      <c r="J17" s="12"/>
      <c r="K17" s="13">
        <v>40000</v>
      </c>
      <c r="L17" s="13">
        <v>40000</v>
      </c>
      <c r="M17" s="8">
        <v>40000</v>
      </c>
      <c r="N17" s="8">
        <v>40000</v>
      </c>
      <c r="O17" s="14">
        <v>40000</v>
      </c>
      <c r="P17" s="14">
        <v>40000</v>
      </c>
      <c r="Q17" s="14">
        <v>40000</v>
      </c>
      <c r="R17" s="14">
        <v>40000</v>
      </c>
      <c r="S17" s="14">
        <v>40000</v>
      </c>
      <c r="T17" s="14">
        <v>40000</v>
      </c>
      <c r="U17" s="14">
        <v>40000</v>
      </c>
      <c r="V17" s="14">
        <v>40000</v>
      </c>
      <c r="W17" s="14">
        <v>40000</v>
      </c>
      <c r="X17" s="14">
        <v>40000</v>
      </c>
    </row>
    <row r="18" spans="1:24" x14ac:dyDescent="0.25">
      <c r="A18" s="62" t="s">
        <v>54</v>
      </c>
      <c r="B18" s="15" t="s">
        <v>58</v>
      </c>
      <c r="C18" s="58" t="s">
        <v>27</v>
      </c>
      <c r="D18" s="77"/>
      <c r="E18" s="11">
        <f t="shared" si="0"/>
        <v>30000</v>
      </c>
      <c r="F18" s="59" t="s">
        <v>65</v>
      </c>
      <c r="G18" s="58">
        <v>2027</v>
      </c>
      <c r="H18" s="58">
        <v>2027</v>
      </c>
      <c r="I18" s="60" t="s">
        <v>28</v>
      </c>
      <c r="J18" s="12"/>
      <c r="K18" s="13"/>
      <c r="L18" s="13"/>
      <c r="M18" s="13"/>
      <c r="N18" s="13">
        <v>30000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30" x14ac:dyDescent="0.25">
      <c r="A19" s="4"/>
      <c r="B19" s="15" t="s">
        <v>30</v>
      </c>
      <c r="C19" s="4" t="s">
        <v>27</v>
      </c>
      <c r="D19" s="78"/>
      <c r="E19" s="11">
        <f t="shared" ref="E19" si="1">SUM(J19:X19)</f>
        <v>6255.6000000000022</v>
      </c>
      <c r="F19" s="36" t="s">
        <v>29</v>
      </c>
      <c r="G19" s="4">
        <v>2023</v>
      </c>
      <c r="H19" s="4">
        <v>2037</v>
      </c>
      <c r="I19" s="4" t="s">
        <v>28</v>
      </c>
      <c r="J19" s="12">
        <f>J21*0.15</f>
        <v>1725.8999999999999</v>
      </c>
      <c r="K19" s="13">
        <f>K21*0.15</f>
        <v>323.55</v>
      </c>
      <c r="L19" s="13">
        <f t="shared" ref="L19:N19" si="2">L21*0.15</f>
        <v>323.55</v>
      </c>
      <c r="M19" s="13">
        <f t="shared" si="2"/>
        <v>323.55</v>
      </c>
      <c r="N19" s="13">
        <f t="shared" si="2"/>
        <v>323.55</v>
      </c>
      <c r="O19" s="14">
        <f>O21*0.15</f>
        <v>323.55</v>
      </c>
      <c r="P19" s="14">
        <f t="shared" ref="P19:X19" si="3">P21*0.15</f>
        <v>323.55</v>
      </c>
      <c r="Q19" s="14">
        <f t="shared" si="3"/>
        <v>323.55</v>
      </c>
      <c r="R19" s="14">
        <f t="shared" si="3"/>
        <v>323.55</v>
      </c>
      <c r="S19" s="14">
        <f t="shared" si="3"/>
        <v>323.55</v>
      </c>
      <c r="T19" s="14">
        <f t="shared" si="3"/>
        <v>323.55</v>
      </c>
      <c r="U19" s="14">
        <f t="shared" si="3"/>
        <v>323.55</v>
      </c>
      <c r="V19" s="14">
        <f t="shared" si="3"/>
        <v>323.55</v>
      </c>
      <c r="W19" s="14">
        <f t="shared" si="3"/>
        <v>323.55</v>
      </c>
      <c r="X19" s="14">
        <f t="shared" si="3"/>
        <v>323.55</v>
      </c>
    </row>
    <row r="20" spans="1:24" ht="15" customHeight="1" x14ac:dyDescent="0.25">
      <c r="A20" s="16"/>
      <c r="B20" s="68" t="s">
        <v>31</v>
      </c>
      <c r="C20" s="68"/>
      <c r="D20" s="68"/>
      <c r="E20" s="68"/>
      <c r="F20" s="68"/>
      <c r="G20" s="68"/>
      <c r="H20" s="68"/>
      <c r="I20" s="68"/>
      <c r="J20" s="17">
        <f>SUM(J15:J19)</f>
        <v>1725.8999999999999</v>
      </c>
      <c r="K20" s="17">
        <f t="shared" ref="K20:X20" si="4">SUM(K15:K19)</f>
        <v>58323.55</v>
      </c>
      <c r="L20" s="17">
        <f t="shared" si="4"/>
        <v>58323.55</v>
      </c>
      <c r="M20" s="17">
        <f t="shared" si="4"/>
        <v>58323.55</v>
      </c>
      <c r="N20" s="17">
        <f t="shared" si="4"/>
        <v>88323.55</v>
      </c>
      <c r="O20" s="17">
        <f t="shared" si="4"/>
        <v>58323.55</v>
      </c>
      <c r="P20" s="17">
        <f t="shared" si="4"/>
        <v>58323.55</v>
      </c>
      <c r="Q20" s="17">
        <f t="shared" si="4"/>
        <v>58323.55</v>
      </c>
      <c r="R20" s="17">
        <f t="shared" si="4"/>
        <v>58323.55</v>
      </c>
      <c r="S20" s="17">
        <f t="shared" si="4"/>
        <v>58323.55</v>
      </c>
      <c r="T20" s="17">
        <f t="shared" si="4"/>
        <v>58323.55</v>
      </c>
      <c r="U20" s="17">
        <f t="shared" si="4"/>
        <v>58323.55</v>
      </c>
      <c r="V20" s="17">
        <f t="shared" si="4"/>
        <v>58323.55</v>
      </c>
      <c r="W20" s="17">
        <f t="shared" si="4"/>
        <v>58323.55</v>
      </c>
      <c r="X20" s="17">
        <f t="shared" si="4"/>
        <v>58323.55</v>
      </c>
    </row>
    <row r="21" spans="1:24" ht="15" customHeight="1" x14ac:dyDescent="0.25">
      <c r="A21" s="16"/>
      <c r="B21" s="68" t="s">
        <v>32</v>
      </c>
      <c r="C21" s="68"/>
      <c r="D21" s="68"/>
      <c r="E21" s="68"/>
      <c r="F21" s="68"/>
      <c r="G21" s="68"/>
      <c r="H21" s="68"/>
      <c r="I21" s="68"/>
      <c r="J21" s="17">
        <f>G22+I22</f>
        <v>11506</v>
      </c>
      <c r="K21" s="17">
        <f>I22</f>
        <v>2157</v>
      </c>
      <c r="L21" s="17">
        <f>I22</f>
        <v>2157</v>
      </c>
      <c r="M21" s="17">
        <f>I22</f>
        <v>2157</v>
      </c>
      <c r="N21" s="17">
        <f>I22</f>
        <v>2157</v>
      </c>
      <c r="O21" s="17">
        <f>I22</f>
        <v>2157</v>
      </c>
      <c r="P21" s="17">
        <f>I22</f>
        <v>2157</v>
      </c>
      <c r="Q21" s="17">
        <f>I22</f>
        <v>2157</v>
      </c>
      <c r="R21" s="17">
        <f>I22</f>
        <v>2157</v>
      </c>
      <c r="S21" s="17">
        <f>I22</f>
        <v>2157</v>
      </c>
      <c r="T21" s="17">
        <f>I22</f>
        <v>2157</v>
      </c>
      <c r="U21" s="17">
        <f>I22</f>
        <v>2157</v>
      </c>
      <c r="V21" s="17">
        <f>I22</f>
        <v>2157</v>
      </c>
      <c r="W21" s="17">
        <f>I22</f>
        <v>2157</v>
      </c>
      <c r="X21" s="17">
        <f>I22</f>
        <v>2157</v>
      </c>
    </row>
    <row r="22" spans="1:24" x14ac:dyDescent="0.25">
      <c r="A22" s="16"/>
      <c r="B22" s="18" t="s">
        <v>33</v>
      </c>
      <c r="C22" s="19"/>
      <c r="D22" s="19"/>
      <c r="E22" s="19"/>
      <c r="F22" s="33" t="s">
        <v>67</v>
      </c>
      <c r="G22" s="20">
        <v>9349</v>
      </c>
      <c r="H22" s="21" t="s">
        <v>68</v>
      </c>
      <c r="I22" s="20">
        <v>2157</v>
      </c>
      <c r="J22" s="17">
        <f>J21-J20-BT!J16</f>
        <v>9205.1</v>
      </c>
      <c r="K22" s="22">
        <f>J22+K21-BTJ16</f>
        <v>11362.1</v>
      </c>
      <c r="L22" s="22">
        <f>K22+L21-BTK16</f>
        <v>13519.1</v>
      </c>
      <c r="M22" s="22">
        <f t="shared" ref="M22:W22" si="5">L22+M21-BTL16</f>
        <v>15676.1</v>
      </c>
      <c r="N22" s="22">
        <f t="shared" si="5"/>
        <v>17833.099999999999</v>
      </c>
      <c r="O22" s="22">
        <f t="shared" si="5"/>
        <v>19990.099999999999</v>
      </c>
      <c r="P22" s="22">
        <f t="shared" si="5"/>
        <v>22147.1</v>
      </c>
      <c r="Q22" s="22">
        <f t="shared" si="5"/>
        <v>24304.1</v>
      </c>
      <c r="R22" s="22">
        <f t="shared" si="5"/>
        <v>26461.1</v>
      </c>
      <c r="S22" s="22">
        <f t="shared" si="5"/>
        <v>28618.1</v>
      </c>
      <c r="T22" s="22">
        <f t="shared" si="5"/>
        <v>30775.1</v>
      </c>
      <c r="U22" s="22">
        <f t="shared" si="5"/>
        <v>32932.1</v>
      </c>
      <c r="V22" s="22">
        <f t="shared" si="5"/>
        <v>35089.1</v>
      </c>
      <c r="W22" s="22">
        <f t="shared" si="5"/>
        <v>37246.1</v>
      </c>
      <c r="X22" s="22">
        <f>W22+X21-BTW16</f>
        <v>39403.1</v>
      </c>
    </row>
    <row r="23" spans="1:24" x14ac:dyDescent="0.25">
      <c r="A23"/>
    </row>
    <row r="24" spans="1:24" x14ac:dyDescent="0.25">
      <c r="A24" s="23" t="s">
        <v>34</v>
      </c>
    </row>
    <row r="25" spans="1:24" x14ac:dyDescent="0.25">
      <c r="A25" s="23" t="s">
        <v>35</v>
      </c>
    </row>
    <row r="26" spans="1:24" ht="15.75" thickBot="1" x14ac:dyDescent="0.3"/>
    <row r="27" spans="1:24" ht="90" x14ac:dyDescent="0.25">
      <c r="C27" s="37"/>
      <c r="D27" s="38" t="s">
        <v>49</v>
      </c>
      <c r="E27" s="38" t="s">
        <v>56</v>
      </c>
      <c r="F27" s="39" t="s">
        <v>55</v>
      </c>
    </row>
    <row r="28" spans="1:24" ht="35.1" customHeight="1" x14ac:dyDescent="0.25">
      <c r="C28" s="40" t="s">
        <v>50</v>
      </c>
      <c r="D28" s="10" t="s">
        <v>29</v>
      </c>
      <c r="E28" s="50">
        <f>SUM(J15:J19)</f>
        <v>1725.8999999999999</v>
      </c>
      <c r="F28" s="51">
        <f>J21</f>
        <v>11506</v>
      </c>
    </row>
    <row r="29" spans="1:24" ht="35.1" customHeight="1" x14ac:dyDescent="0.25">
      <c r="C29" s="40" t="s">
        <v>51</v>
      </c>
      <c r="D29" s="10" t="s">
        <v>52</v>
      </c>
      <c r="E29" s="50">
        <f>SUM(K15:N19)</f>
        <v>263294.19999999995</v>
      </c>
      <c r="F29" s="51">
        <f>J22+(4*I22)</f>
        <v>17833.099999999999</v>
      </c>
    </row>
    <row r="30" spans="1:24" ht="35.1" customHeight="1" thickBot="1" x14ac:dyDescent="0.3">
      <c r="C30" s="41" t="s">
        <v>53</v>
      </c>
      <c r="D30" s="42" t="s">
        <v>52</v>
      </c>
      <c r="E30" s="52">
        <f>SUM(N15:X19)</f>
        <v>671559.05000000051</v>
      </c>
      <c r="F30" s="53">
        <f>N22+(10*I22)</f>
        <v>39403.1</v>
      </c>
    </row>
  </sheetData>
  <mergeCells count="23">
    <mergeCell ref="A1:X1"/>
    <mergeCell ref="A2:X2"/>
    <mergeCell ref="A4:X4"/>
    <mergeCell ref="A5:X5"/>
    <mergeCell ref="A6:X6"/>
    <mergeCell ref="A3:X3"/>
    <mergeCell ref="A12:A14"/>
    <mergeCell ref="A7:X7"/>
    <mergeCell ref="A8:X8"/>
    <mergeCell ref="A9:X9"/>
    <mergeCell ref="G11:H11"/>
    <mergeCell ref="J11:X11"/>
    <mergeCell ref="B21:I21"/>
    <mergeCell ref="J12:X12"/>
    <mergeCell ref="B20:I20"/>
    <mergeCell ref="B12:B14"/>
    <mergeCell ref="C12:C14"/>
    <mergeCell ref="D12:D14"/>
    <mergeCell ref="E12:E14"/>
    <mergeCell ref="F12:F14"/>
    <mergeCell ref="G12:H13"/>
    <mergeCell ref="I12:I13"/>
    <mergeCell ref="D15:D19"/>
  </mergeCells>
  <pageMargins left="0.7" right="0.7" top="0.75" bottom="0.75" header="0.51180555555555496" footer="0.51180555555555496"/>
  <pageSetup paperSize="8" scale="63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FF"/>
  </sheetPr>
  <dimension ref="A1:AMK26"/>
  <sheetViews>
    <sheetView view="pageBreakPreview" zoomScale="90" zoomScaleNormal="100" zoomScaleSheetLayoutView="90" workbookViewId="0">
      <selection activeCell="N23" sqref="N23"/>
    </sheetView>
  </sheetViews>
  <sheetFormatPr defaultRowHeight="15" x14ac:dyDescent="0.25"/>
  <cols>
    <col min="1" max="1" width="10.42578125" style="3" customWidth="1"/>
    <col min="2" max="2" width="30" style="3" bestFit="1" customWidth="1"/>
    <col min="3" max="3" width="19.85546875" style="1" bestFit="1" customWidth="1"/>
    <col min="4" max="4" width="16.28515625" style="3" customWidth="1"/>
    <col min="5" max="5" width="22.7109375" style="3" customWidth="1"/>
    <col min="6" max="6" width="18.140625" style="3" bestFit="1" customWidth="1"/>
    <col min="7" max="8" width="9.140625" style="3"/>
    <col min="9" max="9" width="12.28515625" style="3" customWidth="1"/>
    <col min="10" max="1025" width="9.140625" style="3"/>
  </cols>
  <sheetData>
    <row r="1" spans="1:1024" x14ac:dyDescent="0.25">
      <c r="A1" s="82" t="s">
        <v>66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5">
      <c r="A2" s="82" t="s">
        <v>47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25">
      <c r="A3" s="82" t="s">
        <v>40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x14ac:dyDescent="0.25">
      <c r="A5" s="79" t="s">
        <v>46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x14ac:dyDescent="0.25">
      <c r="A6" s="79" t="s">
        <v>45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5">
      <c r="A7" s="79" t="s">
        <v>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5">
      <c r="A8" s="80" t="s">
        <v>44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x14ac:dyDescent="0.25">
      <c r="A9" s="79" t="s">
        <v>5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1" spans="1:1024" s="1" customFormat="1" x14ac:dyDescent="0.25">
      <c r="A11" s="26" t="s">
        <v>6</v>
      </c>
      <c r="B11" s="26" t="s">
        <v>7</v>
      </c>
      <c r="C11" s="35" t="s">
        <v>8</v>
      </c>
      <c r="D11" s="26" t="s">
        <v>9</v>
      </c>
      <c r="E11" s="26" t="s">
        <v>10</v>
      </c>
      <c r="F11" s="26" t="s">
        <v>11</v>
      </c>
      <c r="G11" s="84" t="s">
        <v>12</v>
      </c>
      <c r="H11" s="85"/>
      <c r="I11" s="26" t="s">
        <v>13</v>
      </c>
      <c r="J11" s="81" t="s">
        <v>14</v>
      </c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</row>
    <row r="12" spans="1:1024" s="6" customFormat="1" ht="30" customHeight="1" x14ac:dyDescent="0.25">
      <c r="A12" s="70" t="s">
        <v>15</v>
      </c>
      <c r="B12" s="70" t="s">
        <v>16</v>
      </c>
      <c r="C12" s="70" t="s">
        <v>17</v>
      </c>
      <c r="D12" s="70" t="s">
        <v>18</v>
      </c>
      <c r="E12" s="70" t="s">
        <v>19</v>
      </c>
      <c r="F12" s="70" t="s">
        <v>20</v>
      </c>
      <c r="G12" s="73" t="s">
        <v>21</v>
      </c>
      <c r="H12" s="74"/>
      <c r="I12" s="70" t="s">
        <v>22</v>
      </c>
      <c r="J12" s="69" t="s">
        <v>23</v>
      </c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</row>
    <row r="13" spans="1:1024" x14ac:dyDescent="0.25">
      <c r="A13" s="71"/>
      <c r="B13" s="71"/>
      <c r="C13" s="71"/>
      <c r="D13" s="71"/>
      <c r="E13" s="71"/>
      <c r="F13" s="71"/>
      <c r="G13" s="75"/>
      <c r="H13" s="76"/>
      <c r="I13" s="72"/>
      <c r="J13" s="7">
        <v>2023</v>
      </c>
      <c r="K13" s="8">
        <v>2024</v>
      </c>
      <c r="L13" s="8">
        <v>2025</v>
      </c>
      <c r="M13" s="8">
        <v>2026</v>
      </c>
      <c r="N13" s="8">
        <v>2027</v>
      </c>
      <c r="O13" s="9">
        <v>2028</v>
      </c>
      <c r="P13" s="9">
        <v>2029</v>
      </c>
      <c r="Q13" s="9">
        <v>2030</v>
      </c>
      <c r="R13" s="9">
        <v>2031</v>
      </c>
      <c r="S13" s="9">
        <v>2032</v>
      </c>
      <c r="T13" s="9">
        <v>2033</v>
      </c>
      <c r="U13" s="9">
        <v>2034</v>
      </c>
      <c r="V13" s="9">
        <v>2035</v>
      </c>
      <c r="W13" s="9">
        <v>2036</v>
      </c>
      <c r="X13" s="9">
        <v>2037</v>
      </c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30" x14ac:dyDescent="0.25">
      <c r="A14" s="72"/>
      <c r="B14" s="72"/>
      <c r="C14" s="72"/>
      <c r="D14" s="72"/>
      <c r="E14" s="72"/>
      <c r="F14" s="72"/>
      <c r="G14" s="27" t="s">
        <v>24</v>
      </c>
      <c r="H14" s="27" t="s">
        <v>25</v>
      </c>
      <c r="I14" s="27" t="s">
        <v>26</v>
      </c>
      <c r="J14" s="7">
        <v>1</v>
      </c>
      <c r="K14" s="8">
        <v>2</v>
      </c>
      <c r="L14" s="8">
        <v>3</v>
      </c>
      <c r="M14" s="8">
        <v>4</v>
      </c>
      <c r="N14" s="8">
        <v>5</v>
      </c>
      <c r="O14" s="9">
        <v>6</v>
      </c>
      <c r="P14" s="9">
        <v>7</v>
      </c>
      <c r="Q14" s="9">
        <v>8</v>
      </c>
      <c r="R14" s="9">
        <v>9</v>
      </c>
      <c r="S14" s="9">
        <v>10</v>
      </c>
      <c r="T14" s="9">
        <v>11</v>
      </c>
      <c r="U14" s="9">
        <v>12</v>
      </c>
      <c r="V14" s="9">
        <v>13</v>
      </c>
      <c r="W14" s="9">
        <v>14</v>
      </c>
      <c r="X14" s="9">
        <v>15</v>
      </c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52.5" customHeight="1" x14ac:dyDescent="0.25">
      <c r="A15" s="24">
        <v>1</v>
      </c>
      <c r="B15" s="63" t="s">
        <v>64</v>
      </c>
      <c r="C15" s="64" t="s">
        <v>27</v>
      </c>
      <c r="D15" s="69" t="s">
        <v>69</v>
      </c>
      <c r="E15" s="11">
        <f>SUM(J15:W15)</f>
        <v>25000</v>
      </c>
      <c r="F15" s="32" t="s">
        <v>65</v>
      </c>
      <c r="G15" s="65">
        <v>2025</v>
      </c>
      <c r="H15" s="65">
        <v>2025</v>
      </c>
      <c r="I15" s="65" t="s">
        <v>36</v>
      </c>
      <c r="J15" s="66"/>
      <c r="K15" s="13"/>
      <c r="L15" s="13">
        <v>25000</v>
      </c>
      <c r="M15" s="13"/>
      <c r="N15" s="13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30" customHeight="1" x14ac:dyDescent="0.25">
      <c r="A16" s="31"/>
      <c r="B16" s="30" t="s">
        <v>43</v>
      </c>
      <c r="C16" s="34" t="s">
        <v>27</v>
      </c>
      <c r="D16" s="83"/>
      <c r="E16" s="11">
        <f>SUM(J16:X16)</f>
        <v>8625</v>
      </c>
      <c r="F16" s="26" t="s">
        <v>29</v>
      </c>
      <c r="G16" s="26">
        <v>2023</v>
      </c>
      <c r="H16" s="26">
        <v>2037</v>
      </c>
      <c r="I16" s="26" t="s">
        <v>28</v>
      </c>
      <c r="J16" s="66">
        <f>ROUND((FPT!$J$21*0.05),0)</f>
        <v>575</v>
      </c>
      <c r="K16" s="13">
        <f>ROUND((FPT!$J$21*0.05),0)</f>
        <v>575</v>
      </c>
      <c r="L16" s="13">
        <f>ROUND((FPT!$J$21*0.05),0)</f>
        <v>575</v>
      </c>
      <c r="M16" s="13">
        <f>ROUND((FPT!$J$21*0.05),0)</f>
        <v>575</v>
      </c>
      <c r="N16" s="13">
        <f>ROUND((FPT!$J$21*0.05),0)</f>
        <v>575</v>
      </c>
      <c r="O16" s="14">
        <f>ROUND((FPT!$J$21*0.05),0)</f>
        <v>575</v>
      </c>
      <c r="P16" s="14">
        <f>ROUND((FPT!$J$21*0.05),0)</f>
        <v>575</v>
      </c>
      <c r="Q16" s="14">
        <f>ROUND((FPT!$J$21*0.05),0)</f>
        <v>575</v>
      </c>
      <c r="R16" s="14">
        <f>ROUND((FPT!$J$21*0.05),0)</f>
        <v>575</v>
      </c>
      <c r="S16" s="14">
        <f>ROUND((FPT!$J$21*0.05),0)</f>
        <v>575</v>
      </c>
      <c r="T16" s="14">
        <f>ROUND((FPT!$J$21*0.05),0)</f>
        <v>575</v>
      </c>
      <c r="U16" s="14">
        <f>ROUND((FPT!$J$21*0.05),0)</f>
        <v>575</v>
      </c>
      <c r="V16" s="14">
        <f>ROUND((FPT!$J$21*0.05),0)</f>
        <v>575</v>
      </c>
      <c r="W16" s="14">
        <f>ROUND((FPT!$J$21*0.05),0)</f>
        <v>575</v>
      </c>
      <c r="X16" s="14">
        <f>ROUND((FPT!$J$21*0.05),0)</f>
        <v>575</v>
      </c>
    </row>
    <row r="17" spans="1:1024" ht="15.75" customHeight="1" x14ac:dyDescent="0.25">
      <c r="A17" s="29"/>
      <c r="B17" s="29" t="s">
        <v>42</v>
      </c>
      <c r="C17" s="16"/>
      <c r="D17" s="29"/>
      <c r="E17" s="17">
        <f>SUM(J17:X17)</f>
        <v>33625</v>
      </c>
      <c r="F17" s="29"/>
      <c r="G17" s="29"/>
      <c r="H17" s="29"/>
      <c r="I17" s="29"/>
      <c r="J17" s="17">
        <f t="shared" ref="J17:X17" si="0">SUM(J15:J16)</f>
        <v>575</v>
      </c>
      <c r="K17" s="47">
        <f t="shared" si="0"/>
        <v>575</v>
      </c>
      <c r="L17" s="47">
        <f t="shared" si="0"/>
        <v>25575</v>
      </c>
      <c r="M17" s="47">
        <f t="shared" si="0"/>
        <v>575</v>
      </c>
      <c r="N17" s="47">
        <f t="shared" si="0"/>
        <v>575</v>
      </c>
      <c r="O17" s="47">
        <f t="shared" si="0"/>
        <v>575</v>
      </c>
      <c r="P17" s="47">
        <f t="shared" si="0"/>
        <v>575</v>
      </c>
      <c r="Q17" s="47">
        <f t="shared" si="0"/>
        <v>575</v>
      </c>
      <c r="R17" s="47">
        <f t="shared" si="0"/>
        <v>575</v>
      </c>
      <c r="S17" s="47">
        <f t="shared" si="0"/>
        <v>575</v>
      </c>
      <c r="T17" s="47">
        <f t="shared" si="0"/>
        <v>575</v>
      </c>
      <c r="U17" s="47">
        <f t="shared" si="0"/>
        <v>575</v>
      </c>
      <c r="V17" s="47">
        <f t="shared" si="0"/>
        <v>575</v>
      </c>
      <c r="W17" s="47">
        <f t="shared" si="0"/>
        <v>575</v>
      </c>
      <c r="X17" s="47">
        <f t="shared" si="0"/>
        <v>575</v>
      </c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5.75" customHeight="1" x14ac:dyDescent="0.25">
      <c r="A18" s="29"/>
      <c r="B18" s="44" t="s">
        <v>41</v>
      </c>
      <c r="C18" s="45"/>
      <c r="D18" s="44"/>
      <c r="E18" s="17"/>
      <c r="F18" s="44"/>
      <c r="G18" s="44"/>
      <c r="H18" s="44"/>
      <c r="I18" s="29"/>
      <c r="J18" s="46">
        <v>3010</v>
      </c>
      <c r="K18" s="49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</row>
    <row r="19" spans="1:1024" x14ac:dyDescent="0.25">
      <c r="A19"/>
    </row>
    <row r="20" spans="1:1024" x14ac:dyDescent="0.25">
      <c r="A20" s="3" t="s">
        <v>34</v>
      </c>
    </row>
    <row r="21" spans="1:1024" x14ac:dyDescent="0.25">
      <c r="A21" s="3" t="s">
        <v>35</v>
      </c>
    </row>
    <row r="22" spans="1:1024" ht="15.75" thickBot="1" x14ac:dyDescent="0.3"/>
    <row r="23" spans="1:1024" ht="75" x14ac:dyDescent="0.25">
      <c r="C23" s="37"/>
      <c r="D23" s="38" t="s">
        <v>49</v>
      </c>
      <c r="E23" s="38" t="s">
        <v>56</v>
      </c>
      <c r="F23" s="54" t="s">
        <v>55</v>
      </c>
    </row>
    <row r="24" spans="1:1024" ht="43.5" customHeight="1" x14ac:dyDescent="0.25">
      <c r="C24" s="40" t="s">
        <v>50</v>
      </c>
      <c r="D24" s="10" t="s">
        <v>52</v>
      </c>
      <c r="E24" s="50">
        <f>SUM(J15:J16)</f>
        <v>575</v>
      </c>
      <c r="F24" s="55">
        <f>FPT!F28</f>
        <v>11506</v>
      </c>
    </row>
    <row r="25" spans="1:1024" ht="42" customHeight="1" x14ac:dyDescent="0.25">
      <c r="C25" s="40" t="s">
        <v>51</v>
      </c>
      <c r="D25" s="10" t="s">
        <v>52</v>
      </c>
      <c r="E25" s="50">
        <f>SUM(K15:N16)</f>
        <v>27300</v>
      </c>
      <c r="F25" s="55">
        <f>FPT!F29</f>
        <v>17833.099999999999</v>
      </c>
    </row>
    <row r="26" spans="1:1024" ht="35.1" customHeight="1" thickBot="1" x14ac:dyDescent="0.3">
      <c r="C26" s="41" t="s">
        <v>53</v>
      </c>
      <c r="D26" s="42" t="s">
        <v>29</v>
      </c>
      <c r="E26" s="52">
        <f>SUM(O15:X16)</f>
        <v>5750</v>
      </c>
      <c r="F26" s="56">
        <f>FPT!F30</f>
        <v>39403.1</v>
      </c>
    </row>
  </sheetData>
  <mergeCells count="21">
    <mergeCell ref="D15:D16"/>
    <mergeCell ref="A7:X7"/>
    <mergeCell ref="A8:X8"/>
    <mergeCell ref="A9:X9"/>
    <mergeCell ref="J11:X11"/>
    <mergeCell ref="J12:X12"/>
    <mergeCell ref="A12:A14"/>
    <mergeCell ref="B12:B14"/>
    <mergeCell ref="C12:C14"/>
    <mergeCell ref="D12:D14"/>
    <mergeCell ref="E12:E14"/>
    <mergeCell ref="F12:F14"/>
    <mergeCell ref="G12:H13"/>
    <mergeCell ref="I12:I13"/>
    <mergeCell ref="G11:H11"/>
    <mergeCell ref="A1:X1"/>
    <mergeCell ref="A2:X2"/>
    <mergeCell ref="A4:X4"/>
    <mergeCell ref="A5:X5"/>
    <mergeCell ref="A6:X6"/>
    <mergeCell ref="A3:X3"/>
  </mergeCells>
  <pageMargins left="0.7" right="0.7" top="0.75" bottom="0.75" header="0.51180555555555496" footer="0.51180555555555496"/>
  <pageSetup paperSize="8" scale="67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FPT</vt:lpstr>
      <vt:lpstr>BT</vt:lpstr>
      <vt:lpstr>BT!Nyomtatási_terület</vt:lpstr>
      <vt:lpstr>FPT!Nyomtatási_terület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Lenkay</dc:creator>
  <cp:lastModifiedBy>Krisztián</cp:lastModifiedBy>
  <cp:revision>1</cp:revision>
  <cp:lastPrinted>2022-08-01T09:16:01Z</cp:lastPrinted>
  <dcterms:created xsi:type="dcterms:W3CDTF">2016-04-07T07:54:04Z</dcterms:created>
  <dcterms:modified xsi:type="dcterms:W3CDTF">2022-08-01T09:16:08Z</dcterms:modified>
  <dc:language>hu-HU</dc:language>
</cp:coreProperties>
</file>