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Berki\Nick\2022. évi költségvetés\mód. szeptember\"/>
    </mc:Choice>
  </mc:AlternateContent>
  <xr:revisionPtr revIDLastSave="0" documentId="13_ncr:1_{4869C026-385A-4902-915F-C8F6240C7B69}" xr6:coauthVersionLast="47" xr6:coauthVersionMax="47" xr10:uidLastSave="{00000000-0000-0000-0000-000000000000}"/>
  <bookViews>
    <workbookView xWindow="-108" yWindow="-108" windowWidth="23256" windowHeight="12576" activeTab="3" xr2:uid="{54E4E2AF-898B-4D29-8062-54353C207323}"/>
  </bookViews>
  <sheets>
    <sheet name="1. Bevétel" sheetId="1" r:id="rId1"/>
    <sheet name="2. Kiadás" sheetId="2" r:id="rId2"/>
    <sheet name="3. Állami" sheetId="3" r:id="rId3"/>
    <sheet name="4. Beruházások, felújítások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5" i="1" l="1"/>
  <c r="G67" i="1"/>
  <c r="D19" i="4"/>
  <c r="D24" i="4" s="1"/>
  <c r="D14" i="4"/>
  <c r="D9" i="4"/>
  <c r="D7" i="4"/>
  <c r="D18" i="4" s="1"/>
  <c r="G65" i="1" l="1"/>
  <c r="G61" i="1"/>
  <c r="G8" i="1"/>
  <c r="F31" i="3"/>
  <c r="G48" i="2"/>
  <c r="G41" i="2"/>
  <c r="G42" i="2"/>
  <c r="G68" i="2"/>
  <c r="G79" i="1" l="1"/>
  <c r="G39" i="2" l="1"/>
  <c r="G17" i="1"/>
  <c r="E103" i="2"/>
  <c r="E72" i="1"/>
  <c r="G30" i="2"/>
  <c r="G47" i="2"/>
  <c r="G25" i="2"/>
  <c r="G64" i="1"/>
  <c r="G55" i="1"/>
  <c r="G6" i="1"/>
  <c r="F23" i="3"/>
  <c r="E22" i="3"/>
  <c r="F22" i="3" s="1"/>
  <c r="E20" i="3"/>
  <c r="F20" i="3" s="1"/>
  <c r="F16" i="3"/>
  <c r="F15" i="3"/>
  <c r="F14" i="3"/>
  <c r="F13" i="3"/>
  <c r="F12" i="3"/>
  <c r="F11" i="3"/>
  <c r="F21" i="3"/>
  <c r="G84" i="2"/>
  <c r="E123" i="2"/>
  <c r="D123" i="2"/>
  <c r="G103" i="2"/>
  <c r="G52" i="1"/>
  <c r="G69" i="1"/>
  <c r="G70" i="1"/>
  <c r="G71" i="1"/>
  <c r="G72" i="1"/>
  <c r="G68" i="1"/>
  <c r="G82" i="2"/>
  <c r="G79" i="2"/>
  <c r="G24" i="2"/>
  <c r="E42" i="1"/>
  <c r="D29" i="1"/>
  <c r="E29" i="1"/>
  <c r="G60" i="2"/>
  <c r="D43" i="2"/>
  <c r="E46" i="2"/>
  <c r="E35" i="2"/>
  <c r="E32" i="2"/>
  <c r="E43" i="2"/>
  <c r="F25" i="3" l="1"/>
  <c r="G78" i="1"/>
  <c r="E31" i="1"/>
  <c r="F29" i="1"/>
  <c r="F31" i="1" s="1"/>
  <c r="D31" i="1"/>
  <c r="E76" i="2"/>
  <c r="F76" i="2"/>
  <c r="E61" i="2"/>
  <c r="F61" i="2"/>
  <c r="E53" i="1"/>
  <c r="F53" i="1"/>
  <c r="D53" i="1"/>
  <c r="G53" i="1"/>
  <c r="E82" i="1"/>
  <c r="E95" i="1" s="1"/>
  <c r="F82" i="1"/>
  <c r="F95" i="1" s="1"/>
  <c r="G63" i="1"/>
  <c r="G34" i="1"/>
  <c r="G35" i="1"/>
  <c r="G36" i="1"/>
  <c r="G37" i="1"/>
  <c r="G38" i="1"/>
  <c r="G39" i="1"/>
  <c r="G40" i="1"/>
  <c r="G41" i="1"/>
  <c r="G33" i="1"/>
  <c r="G30" i="1"/>
  <c r="G26" i="1"/>
  <c r="G27" i="1"/>
  <c r="G28" i="1"/>
  <c r="G25" i="1"/>
  <c r="G24" i="1"/>
  <c r="G7" i="1"/>
  <c r="G10" i="1"/>
  <c r="G11" i="1"/>
  <c r="F63" i="1"/>
  <c r="E63" i="1"/>
  <c r="D63" i="1"/>
  <c r="G59" i="1"/>
  <c r="F59" i="1"/>
  <c r="E59" i="1"/>
  <c r="D59" i="1"/>
  <c r="G46" i="1"/>
  <c r="F46" i="1"/>
  <c r="E46" i="1"/>
  <c r="D46" i="1"/>
  <c r="F42" i="1"/>
  <c r="D42" i="1"/>
  <c r="F12" i="1"/>
  <c r="F18" i="1" s="1"/>
  <c r="E12" i="1"/>
  <c r="E18" i="1" s="1"/>
  <c r="D12" i="1"/>
  <c r="D18" i="1" s="1"/>
  <c r="F65" i="1" l="1"/>
  <c r="G12" i="1"/>
  <c r="G18" i="1" s="1"/>
  <c r="D47" i="1"/>
  <c r="G29" i="1"/>
  <c r="E47" i="1"/>
  <c r="G82" i="1"/>
  <c r="G95" i="1" s="1"/>
  <c r="F47" i="1"/>
  <c r="G31" i="1"/>
  <c r="D82" i="1"/>
  <c r="D95" i="1" s="1"/>
  <c r="D65" i="1"/>
  <c r="G42" i="1"/>
  <c r="G74" i="2"/>
  <c r="E22" i="2"/>
  <c r="F22" i="2"/>
  <c r="F66" i="1" l="1"/>
  <c r="F96" i="1" s="1"/>
  <c r="G47" i="1"/>
  <c r="G66" i="1" s="1"/>
  <c r="G96" i="1" s="1"/>
  <c r="E66" i="1"/>
  <c r="E96" i="1" s="1"/>
  <c r="D66" i="1"/>
  <c r="D96" i="1" s="1"/>
  <c r="E97" i="2" l="1"/>
  <c r="G28" i="2"/>
  <c r="F27" i="2"/>
  <c r="E26" i="2"/>
  <c r="E27" i="2" s="1"/>
  <c r="D22" i="2"/>
  <c r="G18" i="2"/>
  <c r="G111" i="2" l="1"/>
  <c r="G80" i="2" l="1"/>
  <c r="G81" i="2"/>
  <c r="G96" i="2" l="1"/>
  <c r="F17" i="3" l="1"/>
  <c r="F33" i="3" s="1"/>
  <c r="G123" i="2"/>
  <c r="F97" i="2"/>
  <c r="G95" i="2"/>
  <c r="G94" i="2"/>
  <c r="F88" i="2"/>
  <c r="E88" i="2"/>
  <c r="D88" i="2"/>
  <c r="D98" i="2" s="1"/>
  <c r="G87" i="2"/>
  <c r="G86" i="2"/>
  <c r="G85" i="2"/>
  <c r="F83" i="2"/>
  <c r="E83" i="2"/>
  <c r="G78" i="2"/>
  <c r="F77" i="2"/>
  <c r="D76" i="2"/>
  <c r="G75" i="2"/>
  <c r="G73" i="2"/>
  <c r="G72" i="2"/>
  <c r="G71" i="2"/>
  <c r="G70" i="2"/>
  <c r="G69" i="2"/>
  <c r="G67" i="2"/>
  <c r="G66" i="2"/>
  <c r="G65" i="2"/>
  <c r="G64" i="2"/>
  <c r="G63" i="2"/>
  <c r="G62" i="2"/>
  <c r="D61" i="2"/>
  <c r="G59" i="2"/>
  <c r="G61" i="2" s="1"/>
  <c r="E50" i="2"/>
  <c r="E51" i="2" s="1"/>
  <c r="E77" i="2" s="1"/>
  <c r="D50" i="2"/>
  <c r="G49" i="2"/>
  <c r="D46" i="2"/>
  <c r="G46" i="2" s="1"/>
  <c r="G45" i="2"/>
  <c r="G44" i="2"/>
  <c r="G40" i="2"/>
  <c r="G38" i="2"/>
  <c r="G37" i="2"/>
  <c r="G36" i="2"/>
  <c r="D35" i="2"/>
  <c r="G35" i="2" s="1"/>
  <c r="G34" i="2"/>
  <c r="G33" i="2"/>
  <c r="D32" i="2"/>
  <c r="G31" i="2"/>
  <c r="G29" i="2"/>
  <c r="D26" i="2"/>
  <c r="D27" i="2" s="1"/>
  <c r="G23" i="2"/>
  <c r="G21" i="2"/>
  <c r="G20" i="2"/>
  <c r="G19" i="2"/>
  <c r="G17" i="2"/>
  <c r="G16" i="2"/>
  <c r="G15" i="2"/>
  <c r="G14" i="2"/>
  <c r="G13" i="2"/>
  <c r="G12" i="2"/>
  <c r="G11" i="2"/>
  <c r="G10" i="2"/>
  <c r="G9" i="2"/>
  <c r="G8" i="2"/>
  <c r="G26" i="2" l="1"/>
  <c r="F98" i="2"/>
  <c r="G97" i="2"/>
  <c r="G22" i="2"/>
  <c r="G27" i="2" s="1"/>
  <c r="G76" i="2"/>
  <c r="G32" i="2"/>
  <c r="D51" i="2"/>
  <c r="G51" i="2" s="1"/>
  <c r="G50" i="2"/>
  <c r="G88" i="2"/>
  <c r="E98" i="2"/>
  <c r="E99" i="2" s="1"/>
  <c r="E124" i="2" s="1"/>
  <c r="G83" i="2"/>
  <c r="G98" i="2" s="1"/>
  <c r="G43" i="2"/>
  <c r="D77" i="2" l="1"/>
  <c r="D99" i="2" s="1"/>
  <c r="G99" i="2" s="1"/>
  <c r="D124" i="2"/>
  <c r="G124" i="2" s="1"/>
  <c r="G77" i="2"/>
</calcChain>
</file>

<file path=xl/sharedStrings.xml><?xml version="1.0" encoding="utf-8"?>
<sst xmlns="http://schemas.openxmlformats.org/spreadsheetml/2006/main" count="778" uniqueCount="600">
  <si>
    <t>Bevételek (E Ft)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</si>
  <si>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</si>
  <si>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</si>
  <si>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</si>
  <si>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</si>
  <si>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</si>
  <si>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</si>
  <si>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</si>
  <si>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</si>
  <si>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</si>
  <si>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</si>
  <si>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</si>
  <si>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</si>
  <si>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</si>
  <si>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</si>
  <si>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</si>
  <si>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</si>
  <si>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</si>
  <si>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</si>
  <si>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</si>
  <si>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</si>
  <si>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</si>
  <si>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</si>
  <si>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</si>
  <si>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</si>
  <si>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</si>
  <si>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</si>
  <si>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</si>
  <si>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</si>
  <si>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</si>
  <si>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</si>
  <si>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</si>
  <si>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</si>
  <si>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</si>
  <si>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</si>
  <si>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</si>
  <si>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</si>
  <si>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</si>
  <si>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</si>
  <si>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</si>
  <si>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</si>
  <si>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</si>
  <si>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</si>
  <si>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</si>
  <si>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</si>
  <si>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</si>
  <si>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</si>
  <si>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</si>
  <si>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</si>
  <si>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</si>
  <si>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</si>
  <si>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</si>
  <si>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B351</t>
  </si>
  <si>
    <t>B352</t>
  </si>
  <si>
    <t>B353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</si>
  <si>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</si>
  <si>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</si>
  <si>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</si>
  <si>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</si>
  <si>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</si>
  <si>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</si>
  <si>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</si>
  <si>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</si>
  <si>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</si>
  <si>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</si>
  <si>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</si>
  <si>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</si>
  <si>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</si>
  <si>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</si>
  <si>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</si>
  <si>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</si>
  <si>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</si>
  <si>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</si>
  <si>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</si>
  <si>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</si>
  <si>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</si>
  <si>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</si>
  <si>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</si>
  <si>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</si>
  <si>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</si>
  <si>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</si>
  <si>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</si>
  <si>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</si>
  <si>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</si>
  <si>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</si>
  <si>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</si>
  <si>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</si>
  <si>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</si>
  <si>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</si>
  <si>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</si>
  <si>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</si>
  <si>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</si>
  <si>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</si>
  <si>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</si>
  <si>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</si>
  <si>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</si>
  <si>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</si>
  <si>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</si>
  <si>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</si>
  <si>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</si>
  <si>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</si>
  <si>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</si>
  <si>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</si>
  <si>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visszatérítendő támogatások, kölcsönök visszatérülése államháztartáson kívülről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</si>
  <si>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</si>
  <si>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</si>
  <si>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</si>
  <si>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</si>
  <si>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</si>
  <si>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</si>
  <si>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</si>
  <si>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</si>
  <si>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</si>
  <si>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</si>
  <si>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</si>
  <si>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</si>
  <si>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</si>
  <si>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</si>
  <si>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</si>
  <si>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</si>
  <si>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</si>
  <si>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</si>
  <si>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</si>
  <si>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</si>
  <si>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</si>
  <si>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</si>
  <si>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</si>
  <si>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</si>
  <si>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</si>
  <si>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</si>
  <si>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</si>
  <si>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</si>
  <si>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</si>
  <si>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</si>
  <si>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</si>
  <si>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</si>
  <si>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</si>
  <si>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</si>
  <si>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</si>
  <si>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 xml:space="preserve"> 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</si>
  <si>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</si>
  <si>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</si>
  <si>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</si>
  <si>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</si>
  <si>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</si>
  <si>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</si>
  <si>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</si>
  <si>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</si>
  <si>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</si>
  <si>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</si>
  <si>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</si>
  <si>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</si>
  <si>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</si>
  <si>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</si>
  <si>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</si>
  <si>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</si>
  <si>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</si>
  <si>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</si>
  <si>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</si>
  <si>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</si>
  <si>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</si>
  <si>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</si>
  <si>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</si>
  <si>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</si>
  <si>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</si>
  <si>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</si>
  <si>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</si>
  <si>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</si>
  <si>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</si>
  <si>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</si>
  <si>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</si>
  <si>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</si>
  <si>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</si>
  <si>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</si>
  <si>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</si>
  <si>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</si>
  <si>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</si>
  <si>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</si>
  <si>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</si>
  <si>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</si>
  <si>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</si>
  <si>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</si>
  <si>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</si>
  <si>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</si>
  <si>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</si>
  <si>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</si>
  <si>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</si>
  <si>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</si>
  <si>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</si>
  <si>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</si>
  <si>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</si>
  <si>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</si>
  <si>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</si>
  <si>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</si>
  <si>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</si>
  <si>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</si>
  <si>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</si>
  <si>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</si>
  <si>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</si>
  <si>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</si>
  <si>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</si>
  <si>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</si>
  <si>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</si>
  <si>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</si>
  <si>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</si>
  <si>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</si>
  <si>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</si>
  <si>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</si>
  <si>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</si>
  <si>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</si>
  <si>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</si>
  <si>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</si>
  <si>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</si>
  <si>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</si>
  <si>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</si>
  <si>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</si>
  <si>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</si>
  <si>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</si>
  <si>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</si>
  <si>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</si>
  <si>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</si>
  <si>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</si>
  <si>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</si>
  <si>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</si>
  <si>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</si>
  <si>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</si>
  <si>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</si>
  <si>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</si>
  <si>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</si>
  <si>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</si>
  <si>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</si>
  <si>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</si>
  <si>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</si>
  <si>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</si>
  <si>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</si>
  <si>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</si>
  <si>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</si>
  <si>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</si>
  <si>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</si>
  <si>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</si>
  <si>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</si>
  <si>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</si>
  <si>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</si>
  <si>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</si>
  <si>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</si>
  <si>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</si>
  <si>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</si>
  <si>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</si>
  <si>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</si>
  <si>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</si>
  <si>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</si>
  <si>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</si>
  <si>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</si>
  <si>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</si>
  <si>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</si>
  <si>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</si>
  <si>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</si>
  <si>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</si>
  <si>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</si>
  <si>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</si>
  <si>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</si>
  <si>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</si>
  <si>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</si>
  <si>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</si>
  <si>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</si>
  <si>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</si>
  <si>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</si>
  <si>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</si>
  <si>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</si>
  <si>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</si>
  <si>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</si>
  <si>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</si>
  <si>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</si>
  <si>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</si>
  <si>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</si>
  <si>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</si>
  <si>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</si>
  <si>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</si>
  <si>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A helyi önk-nak előző évi elszám-ból származó kiadások</t>
  </si>
  <si>
    <t>K5021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</si>
  <si>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</si>
  <si>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</si>
  <si>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</si>
  <si>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</si>
  <si>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</si>
  <si>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</si>
  <si>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</si>
  <si>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</si>
  <si>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</si>
  <si>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</si>
  <si>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</si>
  <si>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</si>
  <si>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</si>
  <si>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K513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</si>
  <si>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</si>
  <si>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</si>
  <si>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</si>
  <si>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</si>
  <si>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</si>
  <si>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</si>
  <si>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</si>
  <si>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</si>
  <si>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</si>
  <si>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</si>
  <si>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</si>
  <si>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</si>
  <si>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</si>
  <si>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</si>
  <si>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</si>
  <si>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</si>
  <si>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</si>
  <si>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</si>
  <si>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</si>
  <si>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</si>
  <si>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</si>
  <si>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</si>
  <si>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</si>
  <si>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</si>
  <si>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</si>
  <si>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</si>
  <si>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</si>
  <si>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</si>
  <si>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</si>
  <si>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</si>
  <si>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</si>
  <si>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</si>
  <si>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</si>
  <si>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</si>
  <si>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</si>
  <si>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</si>
  <si>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</si>
  <si>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</si>
  <si>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</si>
  <si>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</si>
  <si>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</si>
  <si>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</si>
  <si>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</si>
  <si>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</si>
  <si>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</si>
  <si>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</si>
  <si>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</si>
  <si>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</si>
  <si>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</si>
  <si>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</si>
  <si>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</si>
  <si>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</si>
  <si>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</si>
  <si>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</si>
  <si>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</si>
  <si>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</si>
  <si>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</si>
  <si>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</si>
  <si>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</si>
  <si>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</si>
  <si>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</si>
  <si>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</si>
  <si>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</si>
  <si>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</si>
  <si>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</si>
  <si>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</si>
  <si>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</si>
  <si>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</si>
  <si>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</si>
  <si>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</si>
  <si>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</si>
  <si>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</si>
  <si>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</si>
  <si>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</si>
  <si>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</si>
  <si>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</si>
  <si>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</si>
  <si>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</si>
  <si>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</si>
  <si>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</si>
  <si>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</si>
  <si>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</si>
  <si>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</si>
  <si>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</si>
  <si>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</si>
  <si>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</si>
  <si>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</si>
  <si>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</si>
  <si>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</si>
  <si>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</si>
  <si>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</si>
  <si>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</si>
  <si>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</si>
  <si>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TÁJÉKOZTATÓ</t>
  </si>
  <si>
    <t>Ft-ban</t>
  </si>
  <si>
    <t>Sor-</t>
  </si>
  <si>
    <t>Megnevezés</t>
  </si>
  <si>
    <t xml:space="preserve">Létszám  </t>
  </si>
  <si>
    <t>Fajl. összeg</t>
  </si>
  <si>
    <t>szám</t>
  </si>
  <si>
    <t>Fő</t>
  </si>
  <si>
    <t>Ft/fő</t>
  </si>
  <si>
    <t>Költségvetési tv. 2. sz. melléklete alapján</t>
  </si>
  <si>
    <t>Településüzemeltetéshez kapcsolódó feladatok ellátásnak támogatása</t>
  </si>
  <si>
    <t>Zöldterület gazdálkodással kapcs.fel.tám.</t>
  </si>
  <si>
    <t>Közvilágítás fenntartásának támogatása</t>
  </si>
  <si>
    <t>Köztemető fenntartással kapcs.fel.tám.</t>
  </si>
  <si>
    <t>Közutak fenntartásának támogatása</t>
  </si>
  <si>
    <t>Egyéb önkormányzati feladatok támogatása</t>
  </si>
  <si>
    <t>Lakott külterülettel kapcsolatos feladatok támogatása</t>
  </si>
  <si>
    <t>I.  Összesen</t>
  </si>
  <si>
    <t>Szociális  feladatok egyéb támogatása</t>
  </si>
  <si>
    <t>Egyes szociális és gyermekjóléti feladatok támogatás</t>
  </si>
  <si>
    <t>Szociális étkeztetés</t>
  </si>
  <si>
    <t>III.   Összesen:</t>
  </si>
  <si>
    <t>Települési önkormányzat kulturális feladatainak támogatása</t>
  </si>
  <si>
    <t>Állami hozzájárulás mindösszesen:</t>
  </si>
  <si>
    <t>Falugondnoki szolgáltatás</t>
  </si>
  <si>
    <t>Szociális segítés</t>
  </si>
  <si>
    <r>
      <t>Egyéb dologi kiadások</t>
    </r>
    <r>
      <rPr>
        <sz val="11"/>
        <color rgb="FFFF0000"/>
        <rFont val="Bookman Old Style"/>
        <family val="1"/>
        <charset val="238"/>
      </rPr>
      <t xml:space="preserve"> </t>
    </r>
  </si>
  <si>
    <t xml:space="preserve">                                                                            </t>
  </si>
  <si>
    <t xml:space="preserve">Értékesítési és forgalmi adók </t>
  </si>
  <si>
    <t>Települési önkormányzatok szociális és gyermekjóléti és gy.étk. feladatainak támogatása</t>
  </si>
  <si>
    <t>Helyi önkormányzatok kiegészítő támogatásai</t>
  </si>
  <si>
    <t>Egyéb működési célú támogatások bevételei államháztartáson belülről</t>
  </si>
  <si>
    <t xml:space="preserve">Fogyasztási adók </t>
  </si>
  <si>
    <t xml:space="preserve">Pénzügyi monopóliumok nyereségét terhelő adók </t>
  </si>
  <si>
    <t>Közvetített szolgáltatások értéke</t>
  </si>
  <si>
    <t>Tulajdonosi bevételek</t>
  </si>
  <si>
    <t>Működési bevételek összesen</t>
  </si>
  <si>
    <t>B74</t>
  </si>
  <si>
    <t>Felhalmozási célú átvett pe.  államháztartáson kívülről</t>
  </si>
  <si>
    <t>B75</t>
  </si>
  <si>
    <t>Felhalmozási bevételek  összesen</t>
  </si>
  <si>
    <t>Vagyoni tipusú adók  (építmény, kommunális)</t>
  </si>
  <si>
    <t>Felhalmozási célú visszatérítendő támogatások, kölcsönök nyújtása államháztartáson kívülre (lakásszerz.támog.)</t>
  </si>
  <si>
    <t>Hozzájárulás</t>
  </si>
  <si>
    <t>Nick Község Önkormányzatának  2022. évi költségvetése</t>
  </si>
  <si>
    <t>Nick Község Önkormányzata 2022. évi költségvetése</t>
  </si>
  <si>
    <t>Hitel-, kölcsönfelvétel pénzügyi vállalkozástól</t>
  </si>
  <si>
    <t xml:space="preserve"> Nick Község Önkormányzatát megillető 2022. évi hozzájárulásokról</t>
  </si>
  <si>
    <t>1.1.1.3.</t>
  </si>
  <si>
    <t>1.1.1.2.</t>
  </si>
  <si>
    <t>1.1.1.4.</t>
  </si>
  <si>
    <t>1.1.1.5.</t>
  </si>
  <si>
    <t>1.1.1.6.</t>
  </si>
  <si>
    <t>1.1.1.7.</t>
  </si>
  <si>
    <t>1.3.1.</t>
  </si>
  <si>
    <t>1.3.2.3.</t>
  </si>
  <si>
    <t>1.3.2.4.1</t>
  </si>
  <si>
    <t>1.3.2.4.2.</t>
  </si>
  <si>
    <t>Személyi gondozás</t>
  </si>
  <si>
    <t>1.3.2.5.</t>
  </si>
  <si>
    <t>1.5.</t>
  </si>
  <si>
    <t>2.</t>
  </si>
  <si>
    <t>Települési önkormányzatok működési célú kiegészítő támogatásai</t>
  </si>
  <si>
    <t>Költségvetési tv. 3. sz. melléklete alapján</t>
  </si>
  <si>
    <t>Polgármester illetményemelésének ellentételezésére nyújtott támogatás</t>
  </si>
  <si>
    <t>Fizetendő általános forgalmi adó</t>
  </si>
  <si>
    <t>K352</t>
  </si>
  <si>
    <t>2.2.2</t>
  </si>
  <si>
    <t>Szociális ágazati összevont pótlék</t>
  </si>
  <si>
    <t>Elszámolásból származó bevételek</t>
  </si>
  <si>
    <t>2021. évi állami támogatások elszámolásából adódó pótlólagos támogatás</t>
  </si>
  <si>
    <t>A</t>
  </si>
  <si>
    <t>B</t>
  </si>
  <si>
    <t>C</t>
  </si>
  <si>
    <t>D</t>
  </si>
  <si>
    <t>E</t>
  </si>
  <si>
    <t>F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</si>
  <si>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</si>
  <si>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</si>
  <si>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</si>
  <si>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</si>
  <si>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</si>
  <si>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</si>
  <si>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</si>
  <si>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</si>
  <si>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</si>
  <si>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</si>
  <si>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</si>
  <si>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</si>
  <si>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</si>
  <si>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</si>
  <si>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</si>
  <si>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</si>
  <si>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</si>
  <si>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</si>
  <si>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</si>
  <si>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</si>
  <si>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</si>
  <si>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</si>
  <si>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</si>
  <si>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</si>
  <si>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</si>
  <si>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</si>
  <si>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</si>
  <si>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</si>
  <si>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</si>
  <si>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</si>
  <si>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</si>
  <si>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</si>
  <si>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</si>
  <si>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</si>
  <si>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</si>
  <si>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</si>
  <si>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</si>
  <si>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</si>
  <si>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</si>
  <si>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</si>
  <si>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</si>
  <si>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</si>
  <si>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</si>
  <si>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</si>
  <si>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</si>
  <si>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</si>
  <si>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</si>
  <si>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</si>
  <si>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</si>
  <si>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</si>
  <si>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</si>
  <si>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</si>
  <si>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</si>
  <si>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</si>
  <si>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</si>
  <si>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</si>
  <si>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</si>
  <si>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</si>
  <si>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</si>
  <si>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</si>
  <si>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</si>
  <si>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</si>
  <si>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</si>
  <si>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</si>
  <si>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</si>
  <si>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</si>
  <si>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</si>
  <si>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</si>
  <si>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</si>
  <si>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</si>
  <si>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</si>
  <si>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</si>
  <si>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</si>
  <si>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</si>
  <si>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</si>
  <si>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</si>
  <si>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</si>
  <si>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</si>
  <si>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</si>
  <si>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</si>
  <si>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</si>
  <si>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</si>
  <si>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</si>
  <si>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</si>
  <si>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</si>
  <si>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</si>
  <si>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</si>
  <si>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</si>
  <si>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</si>
  <si>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</si>
  <si>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 xml:space="preserve">A  </t>
  </si>
  <si>
    <t xml:space="preserve"> C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</si>
  <si>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</si>
  <si>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</si>
  <si>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</si>
  <si>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</si>
  <si>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</si>
  <si>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</si>
  <si>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</si>
  <si>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</si>
  <si>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</si>
  <si>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</si>
  <si>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</si>
  <si>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</si>
  <si>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</si>
  <si>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</si>
  <si>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</si>
  <si>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</si>
  <si>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</si>
  <si>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</si>
  <si>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</si>
  <si>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</si>
  <si>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</si>
  <si>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</si>
  <si>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</si>
  <si>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</si>
  <si>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</si>
  <si>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</si>
  <si>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Iparűzési adó bevételkiesés ellentételezésére kapott támogatás</t>
  </si>
  <si>
    <t>Összesen:</t>
  </si>
  <si>
    <t>ÖNKORMÁNYZATI ELŐIRÁNYZATOK</t>
  </si>
  <si>
    <t>Rendezési terv I. részlet</t>
  </si>
  <si>
    <t xml:space="preserve">Ingatlanok beszerzése, létesítése , ebből: </t>
  </si>
  <si>
    <t>Telekalakítás</t>
  </si>
  <si>
    <t>Rlak és térsége ivóvízminőség-javító program</t>
  </si>
  <si>
    <t>Ravatalozó átalakítása</t>
  </si>
  <si>
    <t>Urnafal tervezése</t>
  </si>
  <si>
    <t>Tárgyi eszköz beszerzések</t>
  </si>
  <si>
    <t>Kisértékű tárgyi eszköz beszerzése (festmény)</t>
  </si>
  <si>
    <t>Tűzoltóautó beszerzése</t>
  </si>
  <si>
    <t>Műgátra vezető út felújítása</t>
  </si>
  <si>
    <t>Szennyvíztelep felújítása (VASIVÍZ által)</t>
  </si>
  <si>
    <t>Kőris utca felújítása</t>
  </si>
  <si>
    <t>Beruházások, felújítások (E Ft)</t>
  </si>
  <si>
    <t>Beruházási célú előzetesen felszámított ÁFA</t>
  </si>
  <si>
    <t>Felújítási célú előzetesen felszámított ÁFA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</si>
</sst>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_-* #,##0\ _F_t_-;\-* #,##0\ _F_t_-;_-* &quot;-&quot;??\ _F_t_-;_-@_-"/>
    <numFmt numFmtId="166" formatCode="\ ##########"/>
    <numFmt numFmtId="167" formatCode="0__"/>
    <numFmt numFmtId="168" formatCode="#,##0_ ;\-#,##0\ 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0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color indexed="8"/>
      <name val="Bookman Old Style"/>
      <family val="1"/>
      <charset val="238"/>
    </font>
    <font>
      <b/>
      <i/>
      <u/>
      <sz val="11"/>
      <color indexed="8"/>
      <name val="Bookman Old Style"/>
      <family val="1"/>
      <charset val="238"/>
    </font>
    <font>
      <b/>
      <u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0"/>
      <name val="Arial CE"/>
      <charset val="238"/>
    </font>
    <font>
      <b/>
      <i/>
      <u/>
      <sz val="10"/>
      <color indexed="8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Bookman Old Style"/>
      <family val="1"/>
      <charset val="238"/>
    </font>
    <font>
      <b/>
      <sz val="14"/>
      <color theme="1"/>
      <name val="Bookman Old Styl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2" fillId="0" borderId="0"/>
  </cellStyleXfs>
  <cellXfs count="176">
    <xf numFmtId="0" fontId="0" fillId="0" borderId="0" xfId="0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65" fontId="12" fillId="0" borderId="1" xfId="1" applyNumberFormat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5" fontId="8" fillId="0" borderId="1" xfId="1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right"/>
    </xf>
    <xf numFmtId="0" fontId="8" fillId="0" borderId="1" xfId="0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/>
    </xf>
    <xf numFmtId="165" fontId="12" fillId="0" borderId="1" xfId="1" applyNumberFormat="1" applyFont="1" applyFill="1" applyBorder="1" applyAlignment="1">
      <alignment horizontal="right"/>
    </xf>
    <xf numFmtId="166" fontId="8" fillId="2" borderId="1" xfId="0" applyNumberFormat="1" applyFont="1" applyFill="1" applyBorder="1" applyAlignment="1">
      <alignment vertical="center"/>
    </xf>
    <xf numFmtId="165" fontId="10" fillId="0" borderId="1" xfId="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165" fontId="8" fillId="0" borderId="4" xfId="1" applyNumberFormat="1" applyFont="1" applyBorder="1" applyAlignment="1">
      <alignment horizontal="right"/>
    </xf>
    <xf numFmtId="165" fontId="12" fillId="0" borderId="4" xfId="1" applyNumberFormat="1" applyFont="1" applyBorder="1" applyAlignment="1">
      <alignment horizontal="right"/>
    </xf>
    <xf numFmtId="165" fontId="7" fillId="0" borderId="5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12" fillId="0" borderId="0" xfId="1" applyNumberFormat="1" applyFont="1"/>
    <xf numFmtId="165" fontId="12" fillId="3" borderId="0" xfId="1" applyNumberFormat="1" applyFont="1" applyFill="1"/>
    <xf numFmtId="165" fontId="12" fillId="0" borderId="0" xfId="1" applyNumberFormat="1" applyFont="1" applyBorder="1"/>
    <xf numFmtId="165" fontId="12" fillId="0" borderId="10" xfId="1" applyNumberFormat="1" applyFont="1" applyBorder="1"/>
    <xf numFmtId="165" fontId="8" fillId="0" borderId="10" xfId="1" applyNumberFormat="1" applyFont="1" applyBorder="1"/>
    <xf numFmtId="165" fontId="13" fillId="0" borderId="0" xfId="1" applyNumberFormat="1" applyFont="1"/>
    <xf numFmtId="165" fontId="10" fillId="0" borderId="0" xfId="1" applyNumberFormat="1" applyFont="1"/>
    <xf numFmtId="0" fontId="6" fillId="0" borderId="0" xfId="0" applyFont="1"/>
    <xf numFmtId="0" fontId="16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0" fillId="0" borderId="0" xfId="0" applyFont="1"/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2" fillId="0" borderId="1" xfId="0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167" fontId="12" fillId="0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65" fontId="13" fillId="0" borderId="1" xfId="1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14" fillId="0" borderId="0" xfId="0" applyFont="1" applyFill="1" applyBorder="1" applyAlignment="1">
      <alignment horizontal="left" vertical="center" wrapText="1"/>
    </xf>
    <xf numFmtId="165" fontId="13" fillId="0" borderId="1" xfId="1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165" fontId="10" fillId="0" borderId="2" xfId="1" applyNumberFormat="1" applyFont="1" applyFill="1" applyBorder="1" applyAlignment="1">
      <alignment horizontal="right" vertical="center"/>
    </xf>
    <xf numFmtId="0" fontId="8" fillId="2" borderId="3" xfId="0" applyFont="1" applyFill="1" applyBorder="1"/>
    <xf numFmtId="0" fontId="12" fillId="2" borderId="4" xfId="0" applyFont="1" applyFill="1" applyBorder="1"/>
    <xf numFmtId="0" fontId="18" fillId="0" borderId="0" xfId="2" applyFont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right"/>
    </xf>
    <xf numFmtId="0" fontId="12" fillId="0" borderId="8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6" xfId="2" applyFont="1" applyBorder="1"/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12" fillId="0" borderId="8" xfId="2" applyFont="1" applyBorder="1"/>
    <xf numFmtId="0" fontId="16" fillId="0" borderId="9" xfId="2" applyFont="1" applyFill="1" applyBorder="1" applyAlignment="1"/>
    <xf numFmtId="0" fontId="19" fillId="0" borderId="0" xfId="2" applyFont="1"/>
    <xf numFmtId="0" fontId="8" fillId="0" borderId="10" xfId="2" applyFont="1" applyBorder="1"/>
    <xf numFmtId="0" fontId="8" fillId="0" borderId="0" xfId="2" applyFont="1"/>
    <xf numFmtId="0" fontId="16" fillId="0" borderId="0" xfId="2" applyFont="1"/>
    <xf numFmtId="0" fontId="8" fillId="0" borderId="11" xfId="2" applyFont="1" applyBorder="1"/>
    <xf numFmtId="165" fontId="8" fillId="0" borderId="11" xfId="1" applyNumberFormat="1" applyFont="1" applyBorder="1"/>
    <xf numFmtId="3" fontId="0" fillId="0" borderId="0" xfId="0" applyNumberFormat="1" applyFont="1"/>
    <xf numFmtId="0" fontId="15" fillId="0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17" fillId="7" borderId="1" xfId="0" applyFont="1" applyFill="1" applyBorder="1"/>
    <xf numFmtId="166" fontId="8" fillId="7" borderId="1" xfId="0" applyNumberFormat="1" applyFont="1" applyFill="1" applyBorder="1" applyAlignment="1">
      <alignment vertical="center"/>
    </xf>
    <xf numFmtId="165" fontId="8" fillId="7" borderId="1" xfId="1" applyNumberFormat="1" applyFont="1" applyFill="1" applyBorder="1" applyAlignment="1">
      <alignment horizontal="right"/>
    </xf>
    <xf numFmtId="165" fontId="20" fillId="0" borderId="1" xfId="1" applyNumberFormat="1" applyFont="1" applyBorder="1" applyAlignment="1">
      <alignment horizontal="right"/>
    </xf>
    <xf numFmtId="0" fontId="8" fillId="0" borderId="8" xfId="2" applyFont="1" applyBorder="1" applyAlignment="1">
      <alignment horizontal="center"/>
    </xf>
    <xf numFmtId="0" fontId="8" fillId="0" borderId="0" xfId="2" applyFont="1" applyBorder="1" applyAlignment="1"/>
    <xf numFmtId="0" fontId="18" fillId="0" borderId="0" xfId="2" applyFont="1" applyBorder="1" applyAlignment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3" fontId="6" fillId="0" borderId="0" xfId="0" applyNumberFormat="1" applyFont="1" applyBorder="1"/>
    <xf numFmtId="3" fontId="7" fillId="0" borderId="0" xfId="0" applyNumberFormat="1" applyFont="1" applyBorder="1"/>
    <xf numFmtId="168" fontId="8" fillId="0" borderId="0" xfId="1" applyNumberFormat="1" applyFont="1" applyBorder="1" applyAlignment="1">
      <alignment horizontal="right"/>
    </xf>
    <xf numFmtId="168" fontId="8" fillId="0" borderId="0" xfId="1" applyNumberFormat="1" applyFont="1" applyBorder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 wrapText="1"/>
    </xf>
    <xf numFmtId="0" fontId="12" fillId="9" borderId="1" xfId="0" applyFont="1" applyFill="1" applyBorder="1"/>
    <xf numFmtId="0" fontId="8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3" fontId="7" fillId="0" borderId="1" xfId="0" applyNumberFormat="1" applyFont="1" applyBorder="1"/>
    <xf numFmtId="3" fontId="13" fillId="0" borderId="1" xfId="0" applyNumberFormat="1" applyFont="1" applyBorder="1"/>
    <xf numFmtId="3" fontId="20" fillId="0" borderId="1" xfId="0" applyNumberFormat="1" applyFont="1" applyBorder="1"/>
    <xf numFmtId="3" fontId="7" fillId="5" borderId="1" xfId="0" applyNumberFormat="1" applyFont="1" applyFill="1" applyBorder="1"/>
    <xf numFmtId="3" fontId="7" fillId="7" borderId="1" xfId="0" applyNumberFormat="1" applyFont="1" applyFill="1" applyBorder="1"/>
    <xf numFmtId="3" fontId="7" fillId="10" borderId="1" xfId="0" applyNumberFormat="1" applyFont="1" applyFill="1" applyBorder="1"/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23" fillId="4" borderId="1" xfId="0" applyFont="1" applyFill="1" applyBorder="1"/>
    <xf numFmtId="0" fontId="11" fillId="6" borderId="1" xfId="0" applyFont="1" applyFill="1" applyBorder="1" applyAlignment="1">
      <alignment horizontal="left" vertical="center" wrapText="1"/>
    </xf>
    <xf numFmtId="0" fontId="4" fillId="8" borderId="1" xfId="0" applyFont="1" applyFill="1" applyBorder="1"/>
    <xf numFmtId="0" fontId="9" fillId="0" borderId="1" xfId="0" applyFont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/>
    </xf>
    <xf numFmtId="0" fontId="4" fillId="9" borderId="1" xfId="0" applyFont="1" applyFill="1" applyBorder="1"/>
    <xf numFmtId="168" fontId="10" fillId="0" borderId="1" xfId="1" applyNumberFormat="1" applyFont="1" applyFill="1" applyBorder="1" applyAlignment="1">
      <alignment horizontal="right" vertical="center" wrapText="1"/>
    </xf>
    <xf numFmtId="168" fontId="10" fillId="0" borderId="1" xfId="1" applyNumberFormat="1" applyFont="1" applyFill="1" applyBorder="1" applyAlignment="1">
      <alignment horizontal="center" vertical="center" wrapText="1"/>
    </xf>
    <xf numFmtId="168" fontId="10" fillId="0" borderId="1" xfId="1" applyNumberFormat="1" applyFont="1" applyFill="1" applyBorder="1" applyAlignment="1">
      <alignment horizontal="center" wrapText="1"/>
    </xf>
    <xf numFmtId="49" fontId="8" fillId="0" borderId="0" xfId="2" applyNumberFormat="1" applyFont="1" applyAlignment="1">
      <alignment horizontal="right"/>
    </xf>
    <xf numFmtId="0" fontId="8" fillId="0" borderId="9" xfId="2" applyFont="1" applyBorder="1"/>
    <xf numFmtId="0" fontId="12" fillId="0" borderId="12" xfId="2" applyFont="1" applyBorder="1"/>
    <xf numFmtId="0" fontId="12" fillId="0" borderId="0" xfId="2" applyFont="1" applyAlignment="1">
      <alignment horizontal="right"/>
    </xf>
    <xf numFmtId="0" fontId="12" fillId="0" borderId="13" xfId="0" applyFont="1" applyFill="1" applyBorder="1" applyAlignment="1">
      <alignment horizontal="left" vertical="center" wrapText="1"/>
    </xf>
    <xf numFmtId="166" fontId="12" fillId="0" borderId="13" xfId="0" applyNumberFormat="1" applyFont="1" applyFill="1" applyBorder="1" applyAlignment="1">
      <alignment vertical="center"/>
    </xf>
    <xf numFmtId="165" fontId="12" fillId="0" borderId="13" xfId="1" applyNumberFormat="1" applyFont="1" applyFill="1" applyBorder="1" applyAlignment="1">
      <alignment horizontal="right"/>
    </xf>
    <xf numFmtId="165" fontId="12" fillId="0" borderId="13" xfId="1" applyNumberFormat="1" applyFont="1" applyBorder="1" applyAlignment="1">
      <alignment horizontal="right"/>
    </xf>
    <xf numFmtId="165" fontId="6" fillId="0" borderId="13" xfId="1" applyNumberFormat="1" applyFont="1" applyBorder="1" applyAlignment="1">
      <alignment horizontal="right"/>
    </xf>
    <xf numFmtId="49" fontId="12" fillId="0" borderId="0" xfId="2" applyNumberFormat="1" applyFont="1"/>
    <xf numFmtId="165" fontId="8" fillId="0" borderId="14" xfId="1" applyNumberFormat="1" applyFont="1" applyBorder="1"/>
    <xf numFmtId="165" fontId="10" fillId="0" borderId="14" xfId="1" applyNumberFormat="1" applyFont="1" applyBorder="1"/>
    <xf numFmtId="0" fontId="16" fillId="0" borderId="9" xfId="2" applyFont="1" applyBorder="1"/>
    <xf numFmtId="0" fontId="21" fillId="0" borderId="0" xfId="0" applyFont="1"/>
    <xf numFmtId="0" fontId="2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15" xfId="2" applyFont="1" applyBorder="1"/>
    <xf numFmtId="165" fontId="12" fillId="0" borderId="15" xfId="1" applyNumberFormat="1" applyFont="1" applyBorder="1"/>
    <xf numFmtId="165" fontId="13" fillId="0" borderId="15" xfId="1" applyNumberFormat="1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8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" fillId="0" borderId="0" xfId="0" applyFont="1"/>
    <xf numFmtId="0" fontId="27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3" fontId="7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11" borderId="13" xfId="0" applyFont="1" applyFill="1" applyBorder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/>
    </xf>
    <xf numFmtId="3" fontId="7" fillId="7" borderId="13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</cellXfs>
  <cellStyles count="4">
    <cellStyle name="Ezres" xfId="1" builtinId="3"/>
    <cellStyle name="Normál" xfId="0" builtinId="0"/>
    <cellStyle name="Normál 4" xfId="2" xr:uid="{E3189645-4815-48E7-A974-616FE8BFD86C}"/>
    <cellStyle name="Normal_KTRSZJ" xfId="3" xr:uid="{0A6197E9-0194-4E2A-A490-862D6C1B2A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AA7D-5B6B-4669-B8CC-93C17FDA3340}">
  <sheetPr>
    <pageSetUpPr fitToPage="1"/>
  </sheetPr>
  <dimension ref="A1:G96"/>
  <sheetViews>
    <sheetView topLeftCell="A76" workbookViewId="0">
      <selection activeCell="E69" sqref="E69"/>
    </sheetView>
  </sheetViews>
  <sheetFormatPr defaultColWidth="9.109375" defaultRowHeight="13.8" x14ac:dyDescent="0.25"/>
  <cols>
    <col min="1" max="1" width="9.109375" style="25"/>
    <col min="2" max="2" width="77.44140625" style="25" customWidth="1"/>
    <col min="3" max="3" width="9.109375" style="25"/>
    <col min="4" max="4" width="13.5546875" style="25" customWidth="1"/>
    <col min="5" max="5" width="16" style="25" customWidth="1"/>
    <col min="6" max="6" width="11.88671875" style="25" customWidth="1"/>
    <col min="7" max="7" width="15.33203125" style="25" bestFit="1" customWidth="1"/>
    <col min="8" max="16384" width="9.109375" style="25"/>
  </cols>
  <sheetData>
    <row r="1" spans="1:7" ht="14.4" customHeight="1" x14ac:dyDescent="0.25">
      <c r="D1" s="152"/>
      <c r="E1" s="152"/>
      <c r="F1" s="152"/>
      <c r="G1" s="152"/>
    </row>
    <row r="2" spans="1:7" ht="27" customHeight="1" x14ac:dyDescent="0.35">
      <c r="B2" s="148" t="s">
        <v>431</v>
      </c>
      <c r="C2" s="149"/>
      <c r="D2" s="149"/>
      <c r="E2" s="149"/>
      <c r="F2" s="149"/>
      <c r="G2" s="150"/>
    </row>
    <row r="3" spans="1:7" ht="23.25" customHeight="1" x14ac:dyDescent="0.35">
      <c r="B3" s="151" t="s">
        <v>0</v>
      </c>
      <c r="C3" s="149"/>
      <c r="D3" s="149"/>
      <c r="E3" s="149"/>
      <c r="F3" s="149"/>
      <c r="G3" s="150"/>
    </row>
    <row r="4" spans="1:7" s="140" customFormat="1" ht="23.25" customHeight="1" x14ac:dyDescent="0.3">
      <c r="B4" s="142" t="s">
        <v>458</v>
      </c>
      <c r="C4" s="141" t="s">
        <v>459</v>
      </c>
      <c r="D4" s="141" t="s">
        <v>460</v>
      </c>
      <c r="E4" s="141" t="s">
        <v>461</v>
      </c>
      <c r="F4" s="141" t="s">
        <v>462</v>
      </c>
      <c r="G4" s="141" t="s">
        <v>463</v>
      </c>
    </row>
    <row r="5" spans="1:7" ht="55.2" x14ac:dyDescent="0.25">
      <c r="B5" s="108" t="s">
        <v>1</v>
      </c>
      <c r="C5" s="80" t="s">
        <v>2</v>
      </c>
      <c r="D5" s="116" t="s">
        <v>3</v>
      </c>
      <c r="E5" s="116" t="s">
        <v>4</v>
      </c>
      <c r="F5" s="116" t="s">
        <v>5</v>
      </c>
      <c r="G5" s="116" t="s">
        <v>6</v>
      </c>
    </row>
    <row r="6" spans="1:7" x14ac:dyDescent="0.25">
      <c r="A6" s="25" t="s">
        <v>464</v>
      </c>
      <c r="B6" s="117" t="s">
        <v>7</v>
      </c>
      <c r="C6" s="101" t="s">
        <v>8</v>
      </c>
      <c r="D6" s="109">
        <v>18225</v>
      </c>
      <c r="E6" s="109"/>
      <c r="F6" s="109"/>
      <c r="G6" s="109">
        <f>SUM(D6:F6)</f>
        <v>18225</v>
      </c>
    </row>
    <row r="7" spans="1:7" x14ac:dyDescent="0.25">
      <c r="A7" s="25" t="s">
        <v>448</v>
      </c>
      <c r="B7" s="83" t="s">
        <v>9</v>
      </c>
      <c r="C7" s="101" t="s">
        <v>10</v>
      </c>
      <c r="D7" s="109"/>
      <c r="E7" s="109"/>
      <c r="F7" s="109"/>
      <c r="G7" s="109">
        <f t="shared" ref="G7:G11" si="0">SUM(D7:F7)</f>
        <v>0</v>
      </c>
    </row>
    <row r="8" spans="1:7" ht="22.95" customHeight="1" x14ac:dyDescent="0.25">
      <c r="A8" s="25" t="s">
        <v>465</v>
      </c>
      <c r="B8" s="83" t="s">
        <v>416</v>
      </c>
      <c r="C8" s="101" t="s">
        <v>11</v>
      </c>
      <c r="D8" s="109">
        <v>9734</v>
      </c>
      <c r="E8" s="109"/>
      <c r="F8" s="109"/>
      <c r="G8" s="109">
        <f>SUM(D8:F8)</f>
        <v>9734</v>
      </c>
    </row>
    <row r="9" spans="1:7" ht="15" customHeight="1" x14ac:dyDescent="0.25">
      <c r="A9" s="25" t="s">
        <v>466</v>
      </c>
      <c r="B9" s="83" t="s">
        <v>12</v>
      </c>
      <c r="C9" s="101" t="s">
        <v>13</v>
      </c>
      <c r="D9" s="109">
        <v>2270</v>
      </c>
      <c r="E9" s="109"/>
      <c r="F9" s="109"/>
      <c r="G9" s="109">
        <v>2270</v>
      </c>
    </row>
    <row r="10" spans="1:7" ht="15" customHeight="1" x14ac:dyDescent="0.25">
      <c r="A10" s="25" t="s">
        <v>467</v>
      </c>
      <c r="B10" s="83" t="s">
        <v>417</v>
      </c>
      <c r="C10" s="101" t="s">
        <v>14</v>
      </c>
      <c r="D10" s="109">
        <v>3002</v>
      </c>
      <c r="E10" s="109"/>
      <c r="F10" s="109"/>
      <c r="G10" s="109">
        <f t="shared" si="0"/>
        <v>3002</v>
      </c>
    </row>
    <row r="11" spans="1:7" ht="15" customHeight="1" x14ac:dyDescent="0.25">
      <c r="A11" s="25" t="s">
        <v>468</v>
      </c>
      <c r="B11" s="83" t="s">
        <v>456</v>
      </c>
      <c r="C11" s="101" t="s">
        <v>15</v>
      </c>
      <c r="D11" s="109">
        <v>706</v>
      </c>
      <c r="E11" s="109"/>
      <c r="F11" s="109"/>
      <c r="G11" s="109">
        <f t="shared" si="0"/>
        <v>706</v>
      </c>
    </row>
    <row r="12" spans="1:7" ht="15" customHeight="1" x14ac:dyDescent="0.25">
      <c r="A12" s="25" t="s">
        <v>469</v>
      </c>
      <c r="B12" s="82" t="s">
        <v>16</v>
      </c>
      <c r="C12" s="86" t="s">
        <v>17</v>
      </c>
      <c r="D12" s="110">
        <f>SUM(D6:D11)</f>
        <v>33937</v>
      </c>
      <c r="E12" s="110">
        <f>SUM(E6:E11)</f>
        <v>0</v>
      </c>
      <c r="F12" s="110">
        <f>SUM(F6:F11)</f>
        <v>0</v>
      </c>
      <c r="G12" s="110">
        <f>SUM(G6:G11)</f>
        <v>33937</v>
      </c>
    </row>
    <row r="13" spans="1:7" x14ac:dyDescent="0.25">
      <c r="A13" s="25" t="s">
        <v>470</v>
      </c>
      <c r="B13" s="83" t="s">
        <v>18</v>
      </c>
      <c r="C13" s="101" t="s">
        <v>19</v>
      </c>
      <c r="D13" s="109"/>
      <c r="E13" s="109"/>
      <c r="F13" s="109"/>
      <c r="G13" s="109"/>
    </row>
    <row r="14" spans="1:7" ht="25.2" customHeight="1" x14ac:dyDescent="0.25">
      <c r="A14" s="25" t="s">
        <v>471</v>
      </c>
      <c r="B14" s="83" t="s">
        <v>20</v>
      </c>
      <c r="C14" s="101" t="s">
        <v>21</v>
      </c>
      <c r="D14" s="109"/>
      <c r="E14" s="109"/>
      <c r="F14" s="109"/>
      <c r="G14" s="109"/>
    </row>
    <row r="15" spans="1:7" ht="27" customHeight="1" x14ac:dyDescent="0.25">
      <c r="A15" s="25" t="s">
        <v>472</v>
      </c>
      <c r="B15" s="83" t="s">
        <v>22</v>
      </c>
      <c r="C15" s="101" t="s">
        <v>23</v>
      </c>
      <c r="D15" s="109"/>
      <c r="E15" s="109"/>
      <c r="F15" s="109"/>
      <c r="G15" s="109"/>
    </row>
    <row r="16" spans="1:7" ht="26.4" customHeight="1" x14ac:dyDescent="0.25">
      <c r="A16" s="25" t="s">
        <v>473</v>
      </c>
      <c r="B16" s="83" t="s">
        <v>24</v>
      </c>
      <c r="C16" s="101" t="s">
        <v>25</v>
      </c>
      <c r="D16" s="109"/>
      <c r="E16" s="109"/>
      <c r="F16" s="109"/>
      <c r="G16" s="109"/>
    </row>
    <row r="17" spans="1:7" ht="15" customHeight="1" x14ac:dyDescent="0.25">
      <c r="A17" s="25" t="s">
        <v>474</v>
      </c>
      <c r="B17" s="83" t="s">
        <v>418</v>
      </c>
      <c r="C17" s="101" t="s">
        <v>26</v>
      </c>
      <c r="D17" s="109"/>
      <c r="E17" s="109"/>
      <c r="F17" s="109"/>
      <c r="G17" s="111">
        <f>SUM(D17:F17)</f>
        <v>0</v>
      </c>
    </row>
    <row r="18" spans="1:7" ht="15" customHeight="1" x14ac:dyDescent="0.25">
      <c r="A18" s="25" t="s">
        <v>475</v>
      </c>
      <c r="B18" s="82" t="s">
        <v>27</v>
      </c>
      <c r="C18" s="86" t="s">
        <v>28</v>
      </c>
      <c r="D18" s="110">
        <f>SUM(D12,D17)</f>
        <v>33937</v>
      </c>
      <c r="E18" s="110">
        <f>SUM(E12,E17)</f>
        <v>0</v>
      </c>
      <c r="F18" s="110">
        <f>SUM(F12,F17)</f>
        <v>0</v>
      </c>
      <c r="G18" s="110">
        <f>SUM(G12,G17)</f>
        <v>33937</v>
      </c>
    </row>
    <row r="19" spans="1:7" ht="15" customHeight="1" x14ac:dyDescent="0.25">
      <c r="A19" s="25" t="s">
        <v>476</v>
      </c>
      <c r="B19" s="83" t="s">
        <v>41</v>
      </c>
      <c r="C19" s="101" t="s">
        <v>42</v>
      </c>
      <c r="D19" s="109"/>
      <c r="E19" s="109"/>
      <c r="F19" s="109"/>
      <c r="G19" s="109"/>
    </row>
    <row r="20" spans="1:7" ht="15" customHeight="1" x14ac:dyDescent="0.25">
      <c r="A20" s="25" t="s">
        <v>477</v>
      </c>
      <c r="B20" s="83" t="s">
        <v>43</v>
      </c>
      <c r="C20" s="101" t="s">
        <v>44</v>
      </c>
      <c r="D20" s="109"/>
      <c r="E20" s="109"/>
      <c r="F20" s="109"/>
      <c r="G20" s="109"/>
    </row>
    <row r="21" spans="1:7" ht="15" customHeight="1" x14ac:dyDescent="0.25">
      <c r="A21" s="25" t="s">
        <v>478</v>
      </c>
      <c r="B21" s="82" t="s">
        <v>45</v>
      </c>
      <c r="C21" s="86" t="s">
        <v>46</v>
      </c>
      <c r="D21" s="110"/>
      <c r="E21" s="109"/>
      <c r="F21" s="109"/>
      <c r="G21" s="109"/>
    </row>
    <row r="22" spans="1:7" ht="15" customHeight="1" x14ac:dyDescent="0.25">
      <c r="A22" s="25" t="s">
        <v>479</v>
      </c>
      <c r="B22" s="83" t="s">
        <v>47</v>
      </c>
      <c r="C22" s="101" t="s">
        <v>48</v>
      </c>
      <c r="D22" s="110"/>
      <c r="E22" s="109"/>
      <c r="F22" s="109"/>
      <c r="G22" s="109"/>
    </row>
    <row r="23" spans="1:7" ht="15" customHeight="1" x14ac:dyDescent="0.25">
      <c r="A23" s="25" t="s">
        <v>480</v>
      </c>
      <c r="B23" s="83" t="s">
        <v>49</v>
      </c>
      <c r="C23" s="101" t="s">
        <v>50</v>
      </c>
      <c r="D23" s="110"/>
      <c r="E23" s="109"/>
      <c r="F23" s="109"/>
      <c r="G23" s="109"/>
    </row>
    <row r="24" spans="1:7" ht="15" customHeight="1" x14ac:dyDescent="0.25">
      <c r="A24" s="25" t="s">
        <v>481</v>
      </c>
      <c r="B24" s="82" t="s">
        <v>428</v>
      </c>
      <c r="C24" s="86" t="s">
        <v>51</v>
      </c>
      <c r="D24" s="110"/>
      <c r="E24" s="110">
        <v>2000</v>
      </c>
      <c r="F24" s="110"/>
      <c r="G24" s="110">
        <f>SUM(D24:F24)</f>
        <v>2000</v>
      </c>
    </row>
    <row r="25" spans="1:7" ht="15" customHeight="1" x14ac:dyDescent="0.25">
      <c r="A25" s="25" t="s">
        <v>482</v>
      </c>
      <c r="B25" s="83" t="s">
        <v>415</v>
      </c>
      <c r="C25" s="101" t="s">
        <v>52</v>
      </c>
      <c r="D25" s="111">
        <v>6500</v>
      </c>
      <c r="E25" s="112"/>
      <c r="F25" s="111"/>
      <c r="G25" s="110">
        <f>SUM(D25:F25)</f>
        <v>6500</v>
      </c>
    </row>
    <row r="26" spans="1:7" ht="15" customHeight="1" x14ac:dyDescent="0.25">
      <c r="A26" s="25" t="s">
        <v>483</v>
      </c>
      <c r="B26" s="83" t="s">
        <v>419</v>
      </c>
      <c r="C26" s="101" t="s">
        <v>53</v>
      </c>
      <c r="D26" s="109"/>
      <c r="E26" s="109"/>
      <c r="F26" s="109"/>
      <c r="G26" s="110">
        <f t="shared" ref="G26:G28" si="1">SUM(D26:F26)</f>
        <v>0</v>
      </c>
    </row>
    <row r="27" spans="1:7" ht="15" customHeight="1" x14ac:dyDescent="0.25">
      <c r="A27" s="25" t="s">
        <v>484</v>
      </c>
      <c r="B27" s="83" t="s">
        <v>420</v>
      </c>
      <c r="C27" s="101" t="s">
        <v>54</v>
      </c>
      <c r="D27" s="109"/>
      <c r="E27" s="109"/>
      <c r="F27" s="109"/>
      <c r="G27" s="110">
        <f t="shared" si="1"/>
        <v>0</v>
      </c>
    </row>
    <row r="28" spans="1:7" ht="15" customHeight="1" x14ac:dyDescent="0.25">
      <c r="A28" s="25" t="s">
        <v>485</v>
      </c>
      <c r="B28" s="83" t="s">
        <v>55</v>
      </c>
      <c r="C28" s="101" t="s">
        <v>56</v>
      </c>
      <c r="D28" s="109">
        <v>0</v>
      </c>
      <c r="E28" s="109"/>
      <c r="F28" s="109"/>
      <c r="G28" s="110">
        <f t="shared" si="1"/>
        <v>0</v>
      </c>
    </row>
    <row r="29" spans="1:7" ht="15" customHeight="1" x14ac:dyDescent="0.25">
      <c r="A29" s="25" t="s">
        <v>486</v>
      </c>
      <c r="B29" s="82" t="s">
        <v>57</v>
      </c>
      <c r="C29" s="86" t="s">
        <v>58</v>
      </c>
      <c r="D29" s="110">
        <f>SUM(D25:D28)</f>
        <v>6500</v>
      </c>
      <c r="E29" s="110">
        <f>SUM(E25:E28)</f>
        <v>0</v>
      </c>
      <c r="F29" s="110">
        <f>SUM(F25:F28)</f>
        <v>0</v>
      </c>
      <c r="G29" s="110">
        <f>SUM(G25:G28)</f>
        <v>6500</v>
      </c>
    </row>
    <row r="30" spans="1:7" ht="15" customHeight="1" x14ac:dyDescent="0.25">
      <c r="A30" s="25" t="s">
        <v>487</v>
      </c>
      <c r="B30" s="83" t="s">
        <v>59</v>
      </c>
      <c r="C30" s="101" t="s">
        <v>60</v>
      </c>
      <c r="D30" s="109">
        <v>50</v>
      </c>
      <c r="E30" s="109"/>
      <c r="F30" s="109"/>
      <c r="G30" s="109">
        <f>SUM(D30:F30)</f>
        <v>50</v>
      </c>
    </row>
    <row r="31" spans="1:7" ht="15" customHeight="1" x14ac:dyDescent="0.25">
      <c r="A31" s="25" t="s">
        <v>488</v>
      </c>
      <c r="B31" s="82" t="s">
        <v>61</v>
      </c>
      <c r="C31" s="86" t="s">
        <v>62</v>
      </c>
      <c r="D31" s="110">
        <f>SUM(D24,D29:D30)</f>
        <v>6550</v>
      </c>
      <c r="E31" s="110">
        <f>SUM(E24,E29:E30)</f>
        <v>2000</v>
      </c>
      <c r="F31" s="110">
        <f>SUM(F24,F29:F30)</f>
        <v>0</v>
      </c>
      <c r="G31" s="110">
        <f>SUM(G24,G29:G30)</f>
        <v>8550</v>
      </c>
    </row>
    <row r="32" spans="1:7" ht="15" customHeight="1" x14ac:dyDescent="0.25">
      <c r="A32" s="25" t="s">
        <v>489</v>
      </c>
      <c r="B32" s="81" t="s">
        <v>63</v>
      </c>
      <c r="C32" s="101" t="s">
        <v>64</v>
      </c>
      <c r="D32" s="109"/>
      <c r="E32" s="109"/>
      <c r="F32" s="109"/>
      <c r="G32" s="109"/>
    </row>
    <row r="33" spans="1:7" ht="15" customHeight="1" x14ac:dyDescent="0.25">
      <c r="A33" s="25" t="s">
        <v>490</v>
      </c>
      <c r="B33" s="81" t="s">
        <v>65</v>
      </c>
      <c r="C33" s="101" t="s">
        <v>66</v>
      </c>
      <c r="D33" s="109">
        <v>50</v>
      </c>
      <c r="E33" s="109"/>
      <c r="F33" s="109"/>
      <c r="G33" s="109">
        <f>SUM(D33:F33)</f>
        <v>50</v>
      </c>
    </row>
    <row r="34" spans="1:7" ht="15" customHeight="1" x14ac:dyDescent="0.25">
      <c r="A34" s="25" t="s">
        <v>491</v>
      </c>
      <c r="B34" s="81" t="s">
        <v>421</v>
      </c>
      <c r="C34" s="101" t="s">
        <v>67</v>
      </c>
      <c r="D34" s="109"/>
      <c r="E34" s="109"/>
      <c r="F34" s="109"/>
      <c r="G34" s="109">
        <f t="shared" ref="G34:G41" si="2">SUM(D34:F34)</f>
        <v>0</v>
      </c>
    </row>
    <row r="35" spans="1:7" ht="15" customHeight="1" x14ac:dyDescent="0.25">
      <c r="A35" s="25" t="s">
        <v>492</v>
      </c>
      <c r="B35" s="81" t="s">
        <v>422</v>
      </c>
      <c r="C35" s="101" t="s">
        <v>68</v>
      </c>
      <c r="D35" s="109">
        <v>1545</v>
      </c>
      <c r="E35" s="109"/>
      <c r="F35" s="109"/>
      <c r="G35" s="109">
        <f t="shared" si="2"/>
        <v>1545</v>
      </c>
    </row>
    <row r="36" spans="1:7" ht="15" customHeight="1" x14ac:dyDescent="0.25">
      <c r="A36" s="25" t="s">
        <v>493</v>
      </c>
      <c r="B36" s="81" t="s">
        <v>69</v>
      </c>
      <c r="C36" s="101" t="s">
        <v>70</v>
      </c>
      <c r="D36" s="109">
        <v>800</v>
      </c>
      <c r="E36" s="109"/>
      <c r="F36" s="109"/>
      <c r="G36" s="109">
        <f t="shared" si="2"/>
        <v>800</v>
      </c>
    </row>
    <row r="37" spans="1:7" ht="15" customHeight="1" x14ac:dyDescent="0.25">
      <c r="A37" s="25" t="s">
        <v>494</v>
      </c>
      <c r="B37" s="81" t="s">
        <v>71</v>
      </c>
      <c r="C37" s="101" t="s">
        <v>72</v>
      </c>
      <c r="D37" s="109">
        <v>216</v>
      </c>
      <c r="E37" s="109"/>
      <c r="F37" s="109"/>
      <c r="G37" s="109">
        <f t="shared" si="2"/>
        <v>216</v>
      </c>
    </row>
    <row r="38" spans="1:7" ht="15" customHeight="1" x14ac:dyDescent="0.25">
      <c r="A38" s="25" t="s">
        <v>495</v>
      </c>
      <c r="B38" s="81" t="s">
        <v>73</v>
      </c>
      <c r="C38" s="101" t="s">
        <v>74</v>
      </c>
      <c r="D38" s="109"/>
      <c r="E38" s="109"/>
      <c r="F38" s="109"/>
      <c r="G38" s="109">
        <f t="shared" si="2"/>
        <v>0</v>
      </c>
    </row>
    <row r="39" spans="1:7" ht="15" customHeight="1" x14ac:dyDescent="0.25">
      <c r="A39" s="25" t="s">
        <v>496</v>
      </c>
      <c r="B39" s="81" t="s">
        <v>75</v>
      </c>
      <c r="C39" s="101" t="s">
        <v>76</v>
      </c>
      <c r="D39" s="109"/>
      <c r="E39" s="109"/>
      <c r="F39" s="109"/>
      <c r="G39" s="109">
        <f t="shared" si="2"/>
        <v>0</v>
      </c>
    </row>
    <row r="40" spans="1:7" ht="15" customHeight="1" x14ac:dyDescent="0.25">
      <c r="A40" s="25" t="s">
        <v>497</v>
      </c>
      <c r="B40" s="81" t="s">
        <v>77</v>
      </c>
      <c r="C40" s="101" t="s">
        <v>78</v>
      </c>
      <c r="D40" s="109"/>
      <c r="E40" s="109"/>
      <c r="F40" s="109"/>
      <c r="G40" s="109">
        <f t="shared" si="2"/>
        <v>0</v>
      </c>
    </row>
    <row r="41" spans="1:7" ht="15" customHeight="1" x14ac:dyDescent="0.25">
      <c r="A41" s="25" t="s">
        <v>498</v>
      </c>
      <c r="B41" s="81" t="s">
        <v>79</v>
      </c>
      <c r="C41" s="101" t="s">
        <v>80</v>
      </c>
      <c r="D41" s="109"/>
      <c r="E41" s="109"/>
      <c r="F41" s="109"/>
      <c r="G41" s="109">
        <f t="shared" si="2"/>
        <v>0</v>
      </c>
    </row>
    <row r="42" spans="1:7" ht="15" customHeight="1" x14ac:dyDescent="0.25">
      <c r="A42" s="25" t="s">
        <v>499</v>
      </c>
      <c r="B42" s="84" t="s">
        <v>81</v>
      </c>
      <c r="C42" s="86" t="s">
        <v>82</v>
      </c>
      <c r="D42" s="110">
        <f>SUM(D32:D41)</f>
        <v>2611</v>
      </c>
      <c r="E42" s="110">
        <f>SUM(E32:E41)</f>
        <v>0</v>
      </c>
      <c r="F42" s="110">
        <f>SUM(F32:F41)</f>
        <v>0</v>
      </c>
      <c r="G42" s="110">
        <f>SUM(G32:G41)</f>
        <v>2611</v>
      </c>
    </row>
    <row r="43" spans="1:7" ht="28.8" customHeight="1" x14ac:dyDescent="0.25">
      <c r="A43" s="25" t="s">
        <v>500</v>
      </c>
      <c r="B43" s="81" t="s">
        <v>95</v>
      </c>
      <c r="C43" s="101" t="s">
        <v>96</v>
      </c>
      <c r="D43" s="109"/>
      <c r="E43" s="109"/>
      <c r="F43" s="109"/>
      <c r="G43" s="109"/>
    </row>
    <row r="44" spans="1:7" ht="23.4" customHeight="1" x14ac:dyDescent="0.25">
      <c r="A44" s="25" t="s">
        <v>501</v>
      </c>
      <c r="B44" s="83" t="s">
        <v>97</v>
      </c>
      <c r="C44" s="101" t="s">
        <v>98</v>
      </c>
      <c r="D44" s="109"/>
      <c r="E44" s="109"/>
      <c r="F44" s="109"/>
      <c r="G44" s="109"/>
    </row>
    <row r="45" spans="1:7" ht="15" customHeight="1" x14ac:dyDescent="0.25">
      <c r="A45" s="25" t="s">
        <v>502</v>
      </c>
      <c r="B45" s="81" t="s">
        <v>99</v>
      </c>
      <c r="C45" s="101" t="s">
        <v>100</v>
      </c>
      <c r="D45" s="109"/>
      <c r="E45" s="109"/>
      <c r="F45" s="109"/>
      <c r="G45" s="109"/>
    </row>
    <row r="46" spans="1:7" ht="15" customHeight="1" x14ac:dyDescent="0.25">
      <c r="A46" s="25" t="s">
        <v>503</v>
      </c>
      <c r="B46" s="82" t="s">
        <v>101</v>
      </c>
      <c r="C46" s="86" t="s">
        <v>102</v>
      </c>
      <c r="D46" s="110">
        <f>SUM(D43:D45)</f>
        <v>0</v>
      </c>
      <c r="E46" s="110">
        <f>SUM(E43:E45)</f>
        <v>0</v>
      </c>
      <c r="F46" s="110">
        <f>SUM(F43:F45)</f>
        <v>0</v>
      </c>
      <c r="G46" s="110">
        <f>SUM(G43:G45)</f>
        <v>0</v>
      </c>
    </row>
    <row r="47" spans="1:7" ht="15" customHeight="1" x14ac:dyDescent="0.25">
      <c r="A47" s="25" t="s">
        <v>504</v>
      </c>
      <c r="B47" s="118" t="s">
        <v>423</v>
      </c>
      <c r="C47" s="87"/>
      <c r="D47" s="113">
        <f>SUM(D18,D31,D42,D46,)</f>
        <v>43098</v>
      </c>
      <c r="E47" s="113">
        <f>SUM(E18,E31,E42,E46,)</f>
        <v>2000</v>
      </c>
      <c r="F47" s="113">
        <f>SUM(F18,F31,F42,F46,)</f>
        <v>0</v>
      </c>
      <c r="G47" s="113">
        <f>SUM(G18,G31,G42,G46,)</f>
        <v>45098</v>
      </c>
    </row>
    <row r="48" spans="1:7" ht="15" customHeight="1" x14ac:dyDescent="0.25">
      <c r="A48" s="25" t="s">
        <v>505</v>
      </c>
      <c r="B48" s="83" t="s">
        <v>29</v>
      </c>
      <c r="C48" s="101" t="s">
        <v>30</v>
      </c>
      <c r="D48" s="109"/>
      <c r="E48" s="109"/>
      <c r="F48" s="109"/>
      <c r="G48" s="109"/>
    </row>
    <row r="49" spans="1:7" ht="25.2" customHeight="1" x14ac:dyDescent="0.25">
      <c r="A49" s="25" t="s">
        <v>506</v>
      </c>
      <c r="B49" s="83" t="s">
        <v>31</v>
      </c>
      <c r="C49" s="101" t="s">
        <v>32</v>
      </c>
      <c r="D49" s="109"/>
      <c r="E49" s="109"/>
      <c r="F49" s="109"/>
      <c r="G49" s="109"/>
    </row>
    <row r="50" spans="1:7" ht="22.95" customHeight="1" x14ac:dyDescent="0.25">
      <c r="A50" s="25" t="s">
        <v>507</v>
      </c>
      <c r="B50" s="83" t="s">
        <v>33</v>
      </c>
      <c r="C50" s="101" t="s">
        <v>34</v>
      </c>
      <c r="D50" s="109"/>
      <c r="E50" s="109"/>
      <c r="F50" s="109"/>
      <c r="G50" s="109"/>
    </row>
    <row r="51" spans="1:7" ht="22.95" customHeight="1" x14ac:dyDescent="0.25">
      <c r="A51" s="25" t="s">
        <v>508</v>
      </c>
      <c r="B51" s="83" t="s">
        <v>35</v>
      </c>
      <c r="C51" s="101" t="s">
        <v>36</v>
      </c>
      <c r="D51" s="109"/>
      <c r="E51" s="109"/>
      <c r="F51" s="109"/>
      <c r="G51" s="109"/>
    </row>
    <row r="52" spans="1:7" ht="15" customHeight="1" x14ac:dyDescent="0.25">
      <c r="A52" s="25" t="s">
        <v>509</v>
      </c>
      <c r="B52" s="83" t="s">
        <v>37</v>
      </c>
      <c r="C52" s="101" t="s">
        <v>38</v>
      </c>
      <c r="D52" s="109"/>
      <c r="E52" s="109">
        <v>314120</v>
      </c>
      <c r="F52" s="109"/>
      <c r="G52" s="109">
        <f>SUM(E52:F52)</f>
        <v>314120</v>
      </c>
    </row>
    <row r="53" spans="1:7" ht="15" customHeight="1" x14ac:dyDescent="0.25">
      <c r="A53" s="25" t="s">
        <v>510</v>
      </c>
      <c r="B53" s="82" t="s">
        <v>39</v>
      </c>
      <c r="C53" s="86" t="s">
        <v>40</v>
      </c>
      <c r="D53" s="110">
        <f>SUM(D48:D52)</f>
        <v>0</v>
      </c>
      <c r="E53" s="110">
        <f t="shared" ref="E53:G53" si="3">SUM(E48:E52)</f>
        <v>314120</v>
      </c>
      <c r="F53" s="110">
        <f t="shared" si="3"/>
        <v>0</v>
      </c>
      <c r="G53" s="110">
        <f t="shared" si="3"/>
        <v>314120</v>
      </c>
    </row>
    <row r="54" spans="1:7" ht="15" customHeight="1" x14ac:dyDescent="0.25">
      <c r="A54" s="25" t="s">
        <v>511</v>
      </c>
      <c r="B54" s="81" t="s">
        <v>83</v>
      </c>
      <c r="C54" s="101" t="s">
        <v>84</v>
      </c>
      <c r="D54" s="110"/>
      <c r="E54" s="109"/>
      <c r="F54" s="109"/>
      <c r="G54" s="109"/>
    </row>
    <row r="55" spans="1:7" ht="15" customHeight="1" x14ac:dyDescent="0.25">
      <c r="A55" s="25" t="s">
        <v>512</v>
      </c>
      <c r="B55" s="81" t="s">
        <v>85</v>
      </c>
      <c r="C55" s="101" t="s">
        <v>86</v>
      </c>
      <c r="D55" s="109"/>
      <c r="E55" s="109">
        <v>12500</v>
      </c>
      <c r="F55" s="109"/>
      <c r="G55" s="109">
        <f>SUM(E55:F55)</f>
        <v>12500</v>
      </c>
    </row>
    <row r="56" spans="1:7" ht="15" customHeight="1" x14ac:dyDescent="0.25">
      <c r="A56" s="25" t="s">
        <v>513</v>
      </c>
      <c r="B56" s="81" t="s">
        <v>87</v>
      </c>
      <c r="C56" s="101" t="s">
        <v>88</v>
      </c>
      <c r="D56" s="110"/>
      <c r="E56" s="109">
        <v>800</v>
      </c>
      <c r="F56" s="109"/>
      <c r="G56" s="109">
        <v>800</v>
      </c>
    </row>
    <row r="57" spans="1:7" ht="15" customHeight="1" x14ac:dyDescent="0.25">
      <c r="A57" s="25" t="s">
        <v>514</v>
      </c>
      <c r="B57" s="81" t="s">
        <v>89</v>
      </c>
      <c r="C57" s="101" t="s">
        <v>90</v>
      </c>
      <c r="D57" s="109"/>
      <c r="E57" s="109"/>
      <c r="F57" s="109"/>
      <c r="G57" s="109"/>
    </row>
    <row r="58" spans="1:7" ht="15" customHeight="1" x14ac:dyDescent="0.25">
      <c r="A58" s="25" t="s">
        <v>515</v>
      </c>
      <c r="B58" s="81" t="s">
        <v>91</v>
      </c>
      <c r="C58" s="101" t="s">
        <v>92</v>
      </c>
      <c r="D58" s="109"/>
      <c r="E58" s="109"/>
      <c r="F58" s="109"/>
      <c r="G58" s="109"/>
    </row>
    <row r="59" spans="1:7" ht="15" customHeight="1" x14ac:dyDescent="0.25">
      <c r="A59" s="25" t="s">
        <v>516</v>
      </c>
      <c r="B59" s="82" t="s">
        <v>93</v>
      </c>
      <c r="C59" s="86" t="s">
        <v>94</v>
      </c>
      <c r="D59" s="110">
        <f>SUM(D54:D58)</f>
        <v>0</v>
      </c>
      <c r="E59" s="110">
        <f>SUM(E54:E58)</f>
        <v>13300</v>
      </c>
      <c r="F59" s="110">
        <f>SUM(F54:F58)</f>
        <v>0</v>
      </c>
      <c r="G59" s="110">
        <f>SUM(G54:G58)</f>
        <v>13300</v>
      </c>
    </row>
    <row r="60" spans="1:7" ht="23.25" customHeight="1" x14ac:dyDescent="0.25">
      <c r="A60" s="25" t="s">
        <v>517</v>
      </c>
      <c r="B60" s="83" t="s">
        <v>103</v>
      </c>
      <c r="C60" s="101" t="s">
        <v>424</v>
      </c>
      <c r="D60" s="109"/>
      <c r="E60" s="109">
        <v>50</v>
      </c>
      <c r="F60" s="109"/>
      <c r="G60" s="109">
        <v>50</v>
      </c>
    </row>
    <row r="61" spans="1:7" ht="15" customHeight="1" x14ac:dyDescent="0.25">
      <c r="A61" s="25" t="s">
        <v>518</v>
      </c>
      <c r="B61" s="81" t="s">
        <v>425</v>
      </c>
      <c r="C61" s="101" t="s">
        <v>426</v>
      </c>
      <c r="D61" s="109">
        <v>0</v>
      </c>
      <c r="E61" s="109">
        <v>2121</v>
      </c>
      <c r="F61" s="109"/>
      <c r="G61" s="109">
        <f>SUM(D61:F61)</f>
        <v>2121</v>
      </c>
    </row>
    <row r="62" spans="1:7" ht="15" customHeight="1" x14ac:dyDescent="0.25">
      <c r="A62" s="25" t="s">
        <v>519</v>
      </c>
      <c r="B62" s="81" t="s">
        <v>104</v>
      </c>
      <c r="C62" s="101" t="s">
        <v>105</v>
      </c>
      <c r="D62" s="109"/>
      <c r="E62" s="109"/>
      <c r="F62" s="109"/>
      <c r="G62" s="109"/>
    </row>
    <row r="63" spans="1:7" ht="15" customHeight="1" x14ac:dyDescent="0.25">
      <c r="A63" s="25" t="s">
        <v>520</v>
      </c>
      <c r="B63" s="82" t="s">
        <v>106</v>
      </c>
      <c r="C63" s="86" t="s">
        <v>107</v>
      </c>
      <c r="D63" s="110">
        <f>SUM(D60:D62)</f>
        <v>0</v>
      </c>
      <c r="E63" s="110">
        <f>SUM(E60:E62)</f>
        <v>2171</v>
      </c>
      <c r="F63" s="110">
        <f>SUM(F60:F62)</f>
        <v>0</v>
      </c>
      <c r="G63" s="110">
        <f>SUM(G60:G62)</f>
        <v>2171</v>
      </c>
    </row>
    <row r="64" spans="1:7" ht="15" customHeight="1" x14ac:dyDescent="0.25">
      <c r="A64" s="25" t="s">
        <v>521</v>
      </c>
      <c r="B64" s="83" t="s">
        <v>37</v>
      </c>
      <c r="C64" s="101" t="s">
        <v>426</v>
      </c>
      <c r="D64" s="109"/>
      <c r="E64" s="109"/>
      <c r="F64" s="109"/>
      <c r="G64" s="109">
        <f>SUM(D64:F64)</f>
        <v>0</v>
      </c>
    </row>
    <row r="65" spans="1:7" ht="15" customHeight="1" x14ac:dyDescent="0.25">
      <c r="A65" s="25" t="s">
        <v>522</v>
      </c>
      <c r="B65" s="118" t="s">
        <v>427</v>
      </c>
      <c r="C65" s="87"/>
      <c r="D65" s="113">
        <f>SUM(D63,D59,D53)</f>
        <v>0</v>
      </c>
      <c r="E65" s="113">
        <f>SUM(E53,E59,E61,E64)</f>
        <v>329541</v>
      </c>
      <c r="F65" s="113">
        <f t="shared" ref="F65:G65" si="4">SUM(F53,F59,F60,F64)</f>
        <v>0</v>
      </c>
      <c r="G65" s="113">
        <f>SUM(G53,G59,G63,G64)</f>
        <v>329591</v>
      </c>
    </row>
    <row r="66" spans="1:7" x14ac:dyDescent="0.25">
      <c r="A66" s="25" t="s">
        <v>523</v>
      </c>
      <c r="B66" s="119" t="s">
        <v>108</v>
      </c>
      <c r="C66" s="104" t="s">
        <v>109</v>
      </c>
      <c r="D66" s="114">
        <f>SUM(D47,D65)</f>
        <v>43098</v>
      </c>
      <c r="E66" s="114">
        <f>SUM(E47,E65)</f>
        <v>331541</v>
      </c>
      <c r="F66" s="114">
        <f>SUM(F47,F65)</f>
        <v>0</v>
      </c>
      <c r="G66" s="114">
        <f>SUM(G47,G65)</f>
        <v>374689</v>
      </c>
    </row>
    <row r="67" spans="1:7" x14ac:dyDescent="0.25">
      <c r="A67" s="25" t="s">
        <v>524</v>
      </c>
      <c r="B67" s="120" t="s">
        <v>110</v>
      </c>
      <c r="C67" s="105"/>
      <c r="D67" s="111">
        <v>10180</v>
      </c>
      <c r="E67" s="111">
        <v>-10213</v>
      </c>
      <c r="F67" s="111"/>
      <c r="G67" s="111">
        <f>SUM(D67:F67)</f>
        <v>-33</v>
      </c>
    </row>
    <row r="68" spans="1:7" x14ac:dyDescent="0.25">
      <c r="A68" s="25" t="s">
        <v>525</v>
      </c>
      <c r="B68" s="120" t="s">
        <v>111</v>
      </c>
      <c r="C68" s="105"/>
      <c r="D68" s="111"/>
      <c r="E68" s="111">
        <v>-104880</v>
      </c>
      <c r="F68" s="111"/>
      <c r="G68" s="111">
        <f>SUM(D68:F68)</f>
        <v>-104880</v>
      </c>
    </row>
    <row r="69" spans="1:7" ht="15" customHeight="1" x14ac:dyDescent="0.25">
      <c r="A69" s="25" t="s">
        <v>526</v>
      </c>
      <c r="B69" s="121" t="s">
        <v>112</v>
      </c>
      <c r="C69" s="102" t="s">
        <v>113</v>
      </c>
      <c r="D69" s="109"/>
      <c r="E69" s="109"/>
      <c r="F69" s="109"/>
      <c r="G69" s="111">
        <f t="shared" ref="G69:G72" si="5">SUM(D69:F69)</f>
        <v>0</v>
      </c>
    </row>
    <row r="70" spans="1:7" ht="15" customHeight="1" x14ac:dyDescent="0.25">
      <c r="A70" s="25" t="s">
        <v>527</v>
      </c>
      <c r="B70" s="81" t="s">
        <v>114</v>
      </c>
      <c r="C70" s="102" t="s">
        <v>115</v>
      </c>
      <c r="D70" s="109"/>
      <c r="E70" s="109"/>
      <c r="F70" s="109"/>
      <c r="G70" s="111">
        <f t="shared" si="5"/>
        <v>0</v>
      </c>
    </row>
    <row r="71" spans="1:7" ht="15" customHeight="1" x14ac:dyDescent="0.25">
      <c r="A71" s="25" t="s">
        <v>528</v>
      </c>
      <c r="B71" s="121" t="s">
        <v>116</v>
      </c>
      <c r="C71" s="102" t="s">
        <v>117</v>
      </c>
      <c r="D71" s="109"/>
      <c r="E71" s="109"/>
      <c r="F71" s="109"/>
      <c r="G71" s="111">
        <f t="shared" si="5"/>
        <v>0</v>
      </c>
    </row>
    <row r="72" spans="1:7" x14ac:dyDescent="0.25">
      <c r="A72" s="25" t="s">
        <v>529</v>
      </c>
      <c r="B72" s="84" t="s">
        <v>433</v>
      </c>
      <c r="C72" s="103" t="s">
        <v>118</v>
      </c>
      <c r="D72" s="109"/>
      <c r="E72" s="109">
        <f>142467+5000</f>
        <v>147467</v>
      </c>
      <c r="F72" s="109"/>
      <c r="G72" s="111">
        <f t="shared" si="5"/>
        <v>147467</v>
      </c>
    </row>
    <row r="73" spans="1:7" ht="15" customHeight="1" x14ac:dyDescent="0.25">
      <c r="A73" s="25" t="s">
        <v>530</v>
      </c>
      <c r="B73" s="81" t="s">
        <v>119</v>
      </c>
      <c r="C73" s="102" t="s">
        <v>120</v>
      </c>
      <c r="D73" s="111">
        <v>0</v>
      </c>
      <c r="E73" s="111">
        <v>0</v>
      </c>
      <c r="F73" s="111">
        <v>0</v>
      </c>
      <c r="G73" s="111">
        <v>0</v>
      </c>
    </row>
    <row r="74" spans="1:7" ht="15" customHeight="1" x14ac:dyDescent="0.25">
      <c r="A74" s="25" t="s">
        <v>531</v>
      </c>
      <c r="B74" s="121" t="s">
        <v>121</v>
      </c>
      <c r="C74" s="102" t="s">
        <v>122</v>
      </c>
      <c r="D74" s="109"/>
      <c r="E74" s="109"/>
      <c r="F74" s="109"/>
      <c r="G74" s="109"/>
    </row>
    <row r="75" spans="1:7" ht="15" customHeight="1" x14ac:dyDescent="0.25">
      <c r="A75" s="25" t="s">
        <v>532</v>
      </c>
      <c r="B75" s="81" t="s">
        <v>123</v>
      </c>
      <c r="C75" s="102" t="s">
        <v>124</v>
      </c>
      <c r="D75" s="109"/>
      <c r="E75" s="109"/>
      <c r="F75" s="109"/>
      <c r="G75" s="109"/>
    </row>
    <row r="76" spans="1:7" ht="15" customHeight="1" x14ac:dyDescent="0.25">
      <c r="A76" s="25" t="s">
        <v>533</v>
      </c>
      <c r="B76" s="121" t="s">
        <v>125</v>
      </c>
      <c r="C76" s="102" t="s">
        <v>126</v>
      </c>
      <c r="D76" s="109"/>
      <c r="E76" s="109"/>
      <c r="F76" s="109"/>
      <c r="G76" s="109"/>
    </row>
    <row r="77" spans="1:7" x14ac:dyDescent="0.25">
      <c r="A77" s="25" t="s">
        <v>534</v>
      </c>
      <c r="B77" s="85" t="s">
        <v>127</v>
      </c>
      <c r="C77" s="103" t="s">
        <v>128</v>
      </c>
      <c r="D77" s="110"/>
      <c r="E77" s="110"/>
      <c r="F77" s="110"/>
      <c r="G77" s="110"/>
    </row>
    <row r="78" spans="1:7" x14ac:dyDescent="0.25">
      <c r="A78" s="25" t="s">
        <v>535</v>
      </c>
      <c r="B78" s="83" t="s">
        <v>129</v>
      </c>
      <c r="C78" s="102" t="s">
        <v>130</v>
      </c>
      <c r="D78" s="109"/>
      <c r="E78" s="109"/>
      <c r="F78" s="109"/>
      <c r="G78" s="109">
        <f>SUM(D78:F78)</f>
        <v>0</v>
      </c>
    </row>
    <row r="79" spans="1:7" x14ac:dyDescent="0.25">
      <c r="A79" s="25" t="s">
        <v>536</v>
      </c>
      <c r="B79" s="83" t="s">
        <v>131</v>
      </c>
      <c r="C79" s="102" t="s">
        <v>130</v>
      </c>
      <c r="D79" s="109"/>
      <c r="E79" s="109">
        <v>106017</v>
      </c>
      <c r="F79" s="109"/>
      <c r="G79" s="109">
        <f>SUM(D79:F79)</f>
        <v>106017</v>
      </c>
    </row>
    <row r="80" spans="1:7" x14ac:dyDescent="0.25">
      <c r="A80" s="25" t="s">
        <v>537</v>
      </c>
      <c r="B80" s="83" t="s">
        <v>132</v>
      </c>
      <c r="C80" s="102" t="s">
        <v>133</v>
      </c>
      <c r="D80" s="109"/>
      <c r="E80" s="109"/>
      <c r="F80" s="109"/>
      <c r="G80" s="109"/>
    </row>
    <row r="81" spans="1:7" x14ac:dyDescent="0.25">
      <c r="A81" s="25" t="s">
        <v>538</v>
      </c>
      <c r="B81" s="83" t="s">
        <v>134</v>
      </c>
      <c r="C81" s="102" t="s">
        <v>133</v>
      </c>
      <c r="D81" s="109"/>
      <c r="E81" s="109"/>
      <c r="F81" s="109"/>
      <c r="G81" s="109"/>
    </row>
    <row r="82" spans="1:7" x14ac:dyDescent="0.25">
      <c r="A82" s="25" t="s">
        <v>539</v>
      </c>
      <c r="B82" s="82" t="s">
        <v>135</v>
      </c>
      <c r="C82" s="103" t="s">
        <v>136</v>
      </c>
      <c r="D82" s="110">
        <f t="shared" ref="D82" si="6">SUM(D77:D81)</f>
        <v>0</v>
      </c>
      <c r="E82" s="110">
        <f t="shared" ref="E82" si="7">SUM(E77:E81)</f>
        <v>106017</v>
      </c>
      <c r="F82" s="110">
        <f t="shared" ref="F82" si="8">SUM(F77:F81)</f>
        <v>0</v>
      </c>
      <c r="G82" s="110">
        <f t="shared" ref="G82" si="9">SUM(G77:G81)</f>
        <v>106017</v>
      </c>
    </row>
    <row r="83" spans="1:7" x14ac:dyDescent="0.25">
      <c r="A83" s="25" t="s">
        <v>540</v>
      </c>
      <c r="B83" s="121" t="s">
        <v>137</v>
      </c>
      <c r="C83" s="103" t="s">
        <v>138</v>
      </c>
      <c r="D83" s="109"/>
      <c r="E83" s="109"/>
      <c r="F83" s="109"/>
      <c r="G83" s="109"/>
    </row>
    <row r="84" spans="1:7" x14ac:dyDescent="0.25">
      <c r="A84" s="25" t="s">
        <v>541</v>
      </c>
      <c r="B84" s="121" t="s">
        <v>140</v>
      </c>
      <c r="C84" s="103" t="s">
        <v>141</v>
      </c>
      <c r="D84" s="109"/>
      <c r="E84" s="109"/>
      <c r="F84" s="109"/>
      <c r="G84" s="109"/>
    </row>
    <row r="85" spans="1:7" x14ac:dyDescent="0.25">
      <c r="A85" s="25" t="s">
        <v>542</v>
      </c>
      <c r="B85" s="121" t="s">
        <v>142</v>
      </c>
      <c r="C85" s="103" t="s">
        <v>143</v>
      </c>
      <c r="D85" s="109"/>
      <c r="E85" s="109"/>
      <c r="F85" s="109"/>
      <c r="G85" s="109"/>
    </row>
    <row r="86" spans="1:7" x14ac:dyDescent="0.25">
      <c r="A86" s="25" t="s">
        <v>543</v>
      </c>
      <c r="B86" s="121" t="s">
        <v>144</v>
      </c>
      <c r="C86" s="103" t="s">
        <v>145</v>
      </c>
      <c r="D86" s="110"/>
      <c r="E86" s="110"/>
      <c r="F86" s="110"/>
      <c r="G86" s="110"/>
    </row>
    <row r="87" spans="1:7" x14ac:dyDescent="0.25">
      <c r="A87" s="25" t="s">
        <v>544</v>
      </c>
      <c r="B87" s="81" t="s">
        <v>146</v>
      </c>
      <c r="C87" s="103" t="s">
        <v>147</v>
      </c>
      <c r="D87" s="109"/>
      <c r="E87" s="109"/>
      <c r="F87" s="109"/>
      <c r="G87" s="109"/>
    </row>
    <row r="88" spans="1:7" x14ac:dyDescent="0.25">
      <c r="A88" s="25" t="s">
        <v>545</v>
      </c>
      <c r="B88" s="84" t="s">
        <v>148</v>
      </c>
      <c r="C88" s="103" t="s">
        <v>149</v>
      </c>
      <c r="D88" s="110"/>
      <c r="E88" s="110"/>
      <c r="F88" s="110"/>
      <c r="G88" s="110"/>
    </row>
    <row r="89" spans="1:7" ht="15" customHeight="1" x14ac:dyDescent="0.25">
      <c r="A89" s="25" t="s">
        <v>546</v>
      </c>
      <c r="B89" s="81" t="s">
        <v>150</v>
      </c>
      <c r="C89" s="102" t="s">
        <v>151</v>
      </c>
      <c r="D89" s="109"/>
      <c r="E89" s="109"/>
      <c r="F89" s="109"/>
      <c r="G89" s="109"/>
    </row>
    <row r="90" spans="1:7" ht="15" customHeight="1" x14ac:dyDescent="0.25">
      <c r="A90" s="25" t="s">
        <v>547</v>
      </c>
      <c r="B90" s="81" t="s">
        <v>152</v>
      </c>
      <c r="C90" s="102" t="s">
        <v>153</v>
      </c>
      <c r="D90" s="109"/>
      <c r="E90" s="109"/>
      <c r="F90" s="109"/>
      <c r="G90" s="109"/>
    </row>
    <row r="91" spans="1:7" ht="15" customHeight="1" x14ac:dyDescent="0.25">
      <c r="A91" s="25" t="s">
        <v>548</v>
      </c>
      <c r="B91" s="121" t="s">
        <v>154</v>
      </c>
      <c r="C91" s="102" t="s">
        <v>155</v>
      </c>
      <c r="D91" s="109"/>
      <c r="E91" s="109"/>
      <c r="F91" s="109"/>
      <c r="G91" s="109"/>
    </row>
    <row r="92" spans="1:7" ht="15" customHeight="1" x14ac:dyDescent="0.25">
      <c r="A92" s="25" t="s">
        <v>549</v>
      </c>
      <c r="B92" s="121" t="s">
        <v>156</v>
      </c>
      <c r="C92" s="102" t="s">
        <v>157</v>
      </c>
      <c r="D92" s="109"/>
      <c r="E92" s="109"/>
      <c r="F92" s="109"/>
      <c r="G92" s="109"/>
    </row>
    <row r="93" spans="1:7" x14ac:dyDescent="0.25">
      <c r="A93" s="25" t="s">
        <v>550</v>
      </c>
      <c r="B93" s="85" t="s">
        <v>158</v>
      </c>
      <c r="C93" s="103" t="s">
        <v>159</v>
      </c>
      <c r="D93" s="109"/>
      <c r="E93" s="109"/>
      <c r="F93" s="109"/>
      <c r="G93" s="109"/>
    </row>
    <row r="94" spans="1:7" x14ac:dyDescent="0.25">
      <c r="A94" s="25" t="s">
        <v>551</v>
      </c>
      <c r="B94" s="84" t="s">
        <v>160</v>
      </c>
      <c r="C94" s="103" t="s">
        <v>161</v>
      </c>
      <c r="D94" s="109"/>
      <c r="E94" s="109"/>
      <c r="F94" s="109"/>
      <c r="G94" s="109"/>
    </row>
    <row r="95" spans="1:7" x14ac:dyDescent="0.25">
      <c r="A95" s="25" t="s">
        <v>552</v>
      </c>
      <c r="B95" s="122" t="s">
        <v>162</v>
      </c>
      <c r="C95" s="106" t="s">
        <v>163</v>
      </c>
      <c r="D95" s="110">
        <f>SUM(D72,D77,D82,D83:D94)</f>
        <v>0</v>
      </c>
      <c r="E95" s="110">
        <f>SUM(E72,E77,E82,E83:E94)</f>
        <v>253484</v>
      </c>
      <c r="F95" s="110">
        <f t="shared" ref="F95:G95" si="10">SUM(F72,F77,F82,F83:F94)</f>
        <v>0</v>
      </c>
      <c r="G95" s="110">
        <f t="shared" si="10"/>
        <v>253484</v>
      </c>
    </row>
    <row r="96" spans="1:7" x14ac:dyDescent="0.25">
      <c r="A96" s="25" t="s">
        <v>553</v>
      </c>
      <c r="B96" s="123" t="s">
        <v>164</v>
      </c>
      <c r="C96" s="107"/>
      <c r="D96" s="115">
        <f>SUM(D66,D95)</f>
        <v>43098</v>
      </c>
      <c r="E96" s="115">
        <f>SUM(E66,E95)</f>
        <v>585025</v>
      </c>
      <c r="F96" s="115">
        <f>SUM(F66,F95)</f>
        <v>0</v>
      </c>
      <c r="G96" s="115">
        <f>SUM(G66,G95)</f>
        <v>628173</v>
      </c>
    </row>
  </sheetData>
  <mergeCells count="3">
    <mergeCell ref="B2:G2"/>
    <mergeCell ref="B3:G3"/>
    <mergeCell ref="D1:G1"/>
  </mergeCells>
  <phoneticPr fontId="25" type="noConversion"/>
  <pageMargins left="0.70866141732283472" right="0.70866141732283472" top="0.55118110236220474" bottom="0.55118110236220474" header="0.31496062992125984" footer="0.31496062992125984"/>
  <pageSetup paperSize="9" scale="48" fitToWidth="0" orientation="portrait" r:id="rId1"/>
  <headerFooter>
    <oddHeader xml:space="preserve">&amp;R1. melléklet a ../2022.(...) önkormányzati rendelethez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C430-0918-4C62-B0B8-5D3B8901870A}">
  <sheetPr>
    <pageSetUpPr fitToPage="1"/>
  </sheetPr>
  <dimension ref="A2:Z173"/>
  <sheetViews>
    <sheetView workbookViewId="0">
      <selection activeCell="B14" sqref="B14"/>
    </sheetView>
  </sheetViews>
  <sheetFormatPr defaultColWidth="9.109375" defaultRowHeight="14.4" x14ac:dyDescent="0.3"/>
  <cols>
    <col min="1" max="1" width="6.5546875" style="36" customWidth="1"/>
    <col min="2" max="2" width="76" style="36" customWidth="1"/>
    <col min="3" max="3" width="8.44140625" style="36" customWidth="1"/>
    <col min="4" max="4" width="14.33203125" style="36" customWidth="1"/>
    <col min="5" max="5" width="16.88671875" style="36" bestFit="1" customWidth="1"/>
    <col min="6" max="6" width="12.44140625" style="36" bestFit="1" customWidth="1"/>
    <col min="7" max="7" width="15.33203125" style="36" bestFit="1" customWidth="1"/>
    <col min="8" max="8" width="5.109375" style="36" customWidth="1"/>
    <col min="9" max="9" width="5.5546875" style="36" customWidth="1"/>
    <col min="10" max="16384" width="9.109375" style="36"/>
  </cols>
  <sheetData>
    <row r="2" spans="1:7" ht="21" customHeight="1" x14ac:dyDescent="0.3">
      <c r="B2" s="153" t="s">
        <v>432</v>
      </c>
      <c r="C2" s="154"/>
      <c r="D2" s="154"/>
      <c r="E2" s="154"/>
      <c r="F2" s="154"/>
      <c r="G2" s="155"/>
    </row>
    <row r="3" spans="1:7" ht="18.75" customHeight="1" x14ac:dyDescent="0.3">
      <c r="B3" s="156" t="s">
        <v>165</v>
      </c>
      <c r="C3" s="154"/>
      <c r="D3" s="154"/>
      <c r="E3" s="154"/>
      <c r="F3" s="154"/>
      <c r="G3" s="155"/>
    </row>
    <row r="4" spans="1:7" ht="11.4" customHeight="1" x14ac:dyDescent="0.3">
      <c r="B4" s="37"/>
      <c r="C4" s="38"/>
      <c r="D4" s="38"/>
      <c r="E4" s="38"/>
      <c r="F4" s="38"/>
      <c r="G4" s="39"/>
    </row>
    <row r="5" spans="1:7" ht="7.2" customHeight="1" x14ac:dyDescent="0.3">
      <c r="B5" s="26"/>
    </row>
    <row r="6" spans="1:7" x14ac:dyDescent="0.3">
      <c r="B6" s="143" t="s">
        <v>554</v>
      </c>
      <c r="C6" s="144" t="s">
        <v>459</v>
      </c>
      <c r="D6" s="144" t="s">
        <v>555</v>
      </c>
      <c r="E6" s="144" t="s">
        <v>461</v>
      </c>
      <c r="F6" s="144" t="s">
        <v>462</v>
      </c>
      <c r="G6" s="144" t="s">
        <v>463</v>
      </c>
    </row>
    <row r="7" spans="1:7" ht="86.4" customHeight="1" x14ac:dyDescent="0.3">
      <c r="B7" s="27" t="s">
        <v>1</v>
      </c>
      <c r="C7" s="28" t="s">
        <v>166</v>
      </c>
      <c r="D7" s="29" t="s">
        <v>3</v>
      </c>
      <c r="E7" s="29" t="s">
        <v>4</v>
      </c>
      <c r="F7" s="29" t="s">
        <v>5</v>
      </c>
      <c r="G7" s="30" t="s">
        <v>6</v>
      </c>
    </row>
    <row r="8" spans="1:7" x14ac:dyDescent="0.3">
      <c r="A8" s="36" t="s">
        <v>464</v>
      </c>
      <c r="B8" s="40" t="s">
        <v>167</v>
      </c>
      <c r="C8" s="41" t="s">
        <v>168</v>
      </c>
      <c r="D8" s="4">
        <v>8134</v>
      </c>
      <c r="E8" s="4"/>
      <c r="F8" s="4"/>
      <c r="G8" s="5">
        <f>SUM(D8:F8)</f>
        <v>8134</v>
      </c>
    </row>
    <row r="9" spans="1:7" x14ac:dyDescent="0.3">
      <c r="A9" s="36" t="s">
        <v>448</v>
      </c>
      <c r="B9" s="40" t="s">
        <v>169</v>
      </c>
      <c r="C9" s="42" t="s">
        <v>170</v>
      </c>
      <c r="D9" s="4"/>
      <c r="E9" s="4"/>
      <c r="F9" s="4"/>
      <c r="G9" s="5">
        <f t="shared" ref="G9:G26" si="0">SUM(D9:F9)</f>
        <v>0</v>
      </c>
    </row>
    <row r="10" spans="1:7" x14ac:dyDescent="0.3">
      <c r="A10" s="36" t="s">
        <v>465</v>
      </c>
      <c r="B10" s="40" t="s">
        <v>171</v>
      </c>
      <c r="C10" s="42" t="s">
        <v>172</v>
      </c>
      <c r="D10" s="4"/>
      <c r="E10" s="4"/>
      <c r="F10" s="4"/>
      <c r="G10" s="5">
        <f t="shared" si="0"/>
        <v>0</v>
      </c>
    </row>
    <row r="11" spans="1:7" x14ac:dyDescent="0.3">
      <c r="A11" s="36" t="s">
        <v>466</v>
      </c>
      <c r="B11" s="31" t="s">
        <v>173</v>
      </c>
      <c r="C11" s="42" t="s">
        <v>174</v>
      </c>
      <c r="D11" s="4"/>
      <c r="E11" s="4"/>
      <c r="F11" s="4"/>
      <c r="G11" s="5">
        <f t="shared" si="0"/>
        <v>0</v>
      </c>
    </row>
    <row r="12" spans="1:7" x14ac:dyDescent="0.3">
      <c r="A12" s="36" t="s">
        <v>467</v>
      </c>
      <c r="B12" s="31" t="s">
        <v>175</v>
      </c>
      <c r="C12" s="42" t="s">
        <v>176</v>
      </c>
      <c r="D12" s="4"/>
      <c r="E12" s="4"/>
      <c r="F12" s="4"/>
      <c r="G12" s="5">
        <f t="shared" si="0"/>
        <v>0</v>
      </c>
    </row>
    <row r="13" spans="1:7" x14ac:dyDescent="0.3">
      <c r="A13" s="36" t="s">
        <v>468</v>
      </c>
      <c r="B13" s="31" t="s">
        <v>177</v>
      </c>
      <c r="C13" s="42" t="s">
        <v>178</v>
      </c>
      <c r="D13" s="4">
        <v>0</v>
      </c>
      <c r="E13" s="4"/>
      <c r="F13" s="4"/>
      <c r="G13" s="5">
        <f t="shared" si="0"/>
        <v>0</v>
      </c>
    </row>
    <row r="14" spans="1:7" x14ac:dyDescent="0.3">
      <c r="A14" s="36" t="s">
        <v>469</v>
      </c>
      <c r="B14" s="31" t="s">
        <v>179</v>
      </c>
      <c r="C14" s="42" t="s">
        <v>180</v>
      </c>
      <c r="D14" s="4">
        <v>360</v>
      </c>
      <c r="E14" s="4"/>
      <c r="F14" s="4"/>
      <c r="G14" s="5">
        <f t="shared" si="0"/>
        <v>360</v>
      </c>
    </row>
    <row r="15" spans="1:7" x14ac:dyDescent="0.3">
      <c r="A15" s="36" t="s">
        <v>470</v>
      </c>
      <c r="B15" s="31" t="s">
        <v>181</v>
      </c>
      <c r="C15" s="42" t="s">
        <v>182</v>
      </c>
      <c r="D15" s="4"/>
      <c r="E15" s="4"/>
      <c r="F15" s="4"/>
      <c r="G15" s="5">
        <f t="shared" si="0"/>
        <v>0</v>
      </c>
    </row>
    <row r="16" spans="1:7" x14ac:dyDescent="0.3">
      <c r="A16" s="36" t="s">
        <v>471</v>
      </c>
      <c r="B16" s="33" t="s">
        <v>183</v>
      </c>
      <c r="C16" s="42" t="s">
        <v>184</v>
      </c>
      <c r="D16" s="4">
        <v>0</v>
      </c>
      <c r="E16" s="4"/>
      <c r="F16" s="4"/>
      <c r="G16" s="5">
        <f t="shared" si="0"/>
        <v>0</v>
      </c>
    </row>
    <row r="17" spans="1:8" x14ac:dyDescent="0.3">
      <c r="A17" s="36" t="s">
        <v>472</v>
      </c>
      <c r="B17" s="33" t="s">
        <v>183</v>
      </c>
      <c r="C17" s="42" t="s">
        <v>184</v>
      </c>
      <c r="D17" s="4"/>
      <c r="E17" s="4"/>
      <c r="F17" s="4"/>
      <c r="G17" s="5">
        <f t="shared" si="0"/>
        <v>0</v>
      </c>
    </row>
    <row r="18" spans="1:8" x14ac:dyDescent="0.3">
      <c r="A18" s="36" t="s">
        <v>473</v>
      </c>
      <c r="B18" s="33" t="s">
        <v>185</v>
      </c>
      <c r="C18" s="42" t="s">
        <v>186</v>
      </c>
      <c r="D18" s="4"/>
      <c r="E18" s="4"/>
      <c r="F18" s="4"/>
      <c r="G18" s="5">
        <f t="shared" si="0"/>
        <v>0</v>
      </c>
    </row>
    <row r="19" spans="1:8" x14ac:dyDescent="0.3">
      <c r="A19" s="36" t="s">
        <v>474</v>
      </c>
      <c r="B19" s="33" t="s">
        <v>187</v>
      </c>
      <c r="C19" s="42" t="s">
        <v>188</v>
      </c>
      <c r="D19" s="4"/>
      <c r="E19" s="4"/>
      <c r="F19" s="4"/>
      <c r="G19" s="5">
        <f t="shared" si="0"/>
        <v>0</v>
      </c>
    </row>
    <row r="20" spans="1:8" x14ac:dyDescent="0.3">
      <c r="A20" s="36" t="s">
        <v>475</v>
      </c>
      <c r="B20" s="33" t="s">
        <v>189</v>
      </c>
      <c r="C20" s="42" t="s">
        <v>190</v>
      </c>
      <c r="D20" s="4"/>
      <c r="E20" s="4"/>
      <c r="F20" s="4"/>
      <c r="G20" s="5">
        <f t="shared" si="0"/>
        <v>0</v>
      </c>
    </row>
    <row r="21" spans="1:8" x14ac:dyDescent="0.3">
      <c r="A21" s="36" t="s">
        <v>476</v>
      </c>
      <c r="B21" s="33" t="s">
        <v>191</v>
      </c>
      <c r="C21" s="42" t="s">
        <v>192</v>
      </c>
      <c r="D21" s="4">
        <v>263</v>
      </c>
      <c r="E21" s="4"/>
      <c r="F21" s="4"/>
      <c r="G21" s="5">
        <f t="shared" si="0"/>
        <v>263</v>
      </c>
    </row>
    <row r="22" spans="1:8" x14ac:dyDescent="0.3">
      <c r="A22" s="36" t="s">
        <v>477</v>
      </c>
      <c r="B22" s="8" t="s">
        <v>193</v>
      </c>
      <c r="C22" s="9" t="s">
        <v>194</v>
      </c>
      <c r="D22" s="6">
        <f>SUM(D8:D21)</f>
        <v>8757</v>
      </c>
      <c r="E22" s="6">
        <f t="shared" ref="E22:G22" si="1">SUM(E8:E21)</f>
        <v>0</v>
      </c>
      <c r="F22" s="6">
        <f t="shared" si="1"/>
        <v>0</v>
      </c>
      <c r="G22" s="6">
        <f t="shared" si="1"/>
        <v>8757</v>
      </c>
    </row>
    <row r="23" spans="1:8" x14ac:dyDescent="0.3">
      <c r="A23" s="36" t="s">
        <v>478</v>
      </c>
      <c r="B23" s="33" t="s">
        <v>195</v>
      </c>
      <c r="C23" s="42" t="s">
        <v>196</v>
      </c>
      <c r="D23" s="4"/>
      <c r="E23" s="4">
        <v>6609</v>
      </c>
      <c r="F23" s="4"/>
      <c r="G23" s="5">
        <f t="shared" si="0"/>
        <v>6609</v>
      </c>
    </row>
    <row r="24" spans="1:8" ht="27.6" x14ac:dyDescent="0.3">
      <c r="A24" s="36" t="s">
        <v>479</v>
      </c>
      <c r="B24" s="33" t="s">
        <v>197</v>
      </c>
      <c r="C24" s="42" t="s">
        <v>198</v>
      </c>
      <c r="D24" s="4"/>
      <c r="E24" s="4">
        <v>2770</v>
      </c>
      <c r="F24" s="4"/>
      <c r="G24" s="5">
        <f>SUM(E24:F24)</f>
        <v>2770</v>
      </c>
    </row>
    <row r="25" spans="1:8" x14ac:dyDescent="0.3">
      <c r="A25" s="36" t="s">
        <v>480</v>
      </c>
      <c r="B25" s="32" t="s">
        <v>199</v>
      </c>
      <c r="C25" s="42" t="s">
        <v>200</v>
      </c>
      <c r="D25" s="4"/>
      <c r="E25" s="4">
        <v>550</v>
      </c>
      <c r="F25" s="4"/>
      <c r="G25" s="5">
        <f>SUM(D25:F25)</f>
        <v>550</v>
      </c>
    </row>
    <row r="26" spans="1:8" x14ac:dyDescent="0.3">
      <c r="A26" s="36" t="s">
        <v>481</v>
      </c>
      <c r="B26" s="1" t="s">
        <v>201</v>
      </c>
      <c r="C26" s="9" t="s">
        <v>202</v>
      </c>
      <c r="D26" s="4">
        <f>SUM(D23:D25)</f>
        <v>0</v>
      </c>
      <c r="E26" s="6">
        <f>SUM(E23:E25)</f>
        <v>9929</v>
      </c>
      <c r="F26" s="6"/>
      <c r="G26" s="7">
        <f t="shared" si="0"/>
        <v>9929</v>
      </c>
    </row>
    <row r="27" spans="1:8" x14ac:dyDescent="0.3">
      <c r="A27" s="36" t="s">
        <v>482</v>
      </c>
      <c r="B27" s="8" t="s">
        <v>203</v>
      </c>
      <c r="C27" s="9" t="s">
        <v>204</v>
      </c>
      <c r="D27" s="6">
        <f>D22+D26</f>
        <v>8757</v>
      </c>
      <c r="E27" s="6">
        <f>E22+E26</f>
        <v>9929</v>
      </c>
      <c r="F27" s="6">
        <f>F22+F26</f>
        <v>0</v>
      </c>
      <c r="G27" s="6">
        <f>SUM(G22,G26)</f>
        <v>18686</v>
      </c>
      <c r="H27" s="78"/>
    </row>
    <row r="28" spans="1:8" x14ac:dyDescent="0.3">
      <c r="A28" s="36" t="s">
        <v>483</v>
      </c>
      <c r="B28" s="1" t="s">
        <v>205</v>
      </c>
      <c r="C28" s="9" t="s">
        <v>206</v>
      </c>
      <c r="D28" s="6">
        <v>1384</v>
      </c>
      <c r="E28" s="6">
        <v>1184</v>
      </c>
      <c r="F28" s="6"/>
      <c r="G28" s="6">
        <f>SUM(D28:F28)</f>
        <v>2568</v>
      </c>
      <c r="H28" s="78"/>
    </row>
    <row r="29" spans="1:8" x14ac:dyDescent="0.3">
      <c r="A29" s="36" t="s">
        <v>484</v>
      </c>
      <c r="B29" s="33" t="s">
        <v>207</v>
      </c>
      <c r="C29" s="42" t="s">
        <v>208</v>
      </c>
      <c r="D29" s="4">
        <v>60</v>
      </c>
      <c r="E29" s="4" t="s">
        <v>139</v>
      </c>
      <c r="F29" s="4"/>
      <c r="G29" s="5">
        <f>SUM(D29:F29)</f>
        <v>60</v>
      </c>
    </row>
    <row r="30" spans="1:8" x14ac:dyDescent="0.3">
      <c r="A30" s="36" t="s">
        <v>485</v>
      </c>
      <c r="B30" s="33" t="s">
        <v>209</v>
      </c>
      <c r="C30" s="42" t="s">
        <v>210</v>
      </c>
      <c r="D30" s="4">
        <v>1193</v>
      </c>
      <c r="E30" s="4"/>
      <c r="F30" s="4"/>
      <c r="G30" s="5">
        <f>SUM(D30:E30)</f>
        <v>1193</v>
      </c>
    </row>
    <row r="31" spans="1:8" x14ac:dyDescent="0.3">
      <c r="A31" s="36" t="s">
        <v>486</v>
      </c>
      <c r="B31" s="33" t="s">
        <v>211</v>
      </c>
      <c r="C31" s="42" t="s">
        <v>212</v>
      </c>
      <c r="D31" s="4">
        <v>0</v>
      </c>
      <c r="E31" s="4"/>
      <c r="F31" s="4"/>
      <c r="G31" s="5">
        <f t="shared" ref="G31:G50" si="2">SUM(D31:F31)</f>
        <v>0</v>
      </c>
    </row>
    <row r="32" spans="1:8" x14ac:dyDescent="0.3">
      <c r="A32" s="36" t="s">
        <v>487</v>
      </c>
      <c r="B32" s="1" t="s">
        <v>213</v>
      </c>
      <c r="C32" s="9" t="s">
        <v>214</v>
      </c>
      <c r="D32" s="4">
        <f>SUM(D29:D31)</f>
        <v>1253</v>
      </c>
      <c r="E32" s="4">
        <f>SUM(E29:E31)</f>
        <v>0</v>
      </c>
      <c r="F32" s="4"/>
      <c r="G32" s="5">
        <f t="shared" si="2"/>
        <v>1253</v>
      </c>
    </row>
    <row r="33" spans="1:7" x14ac:dyDescent="0.3">
      <c r="A33" s="36" t="s">
        <v>488</v>
      </c>
      <c r="B33" s="33" t="s">
        <v>215</v>
      </c>
      <c r="C33" s="42" t="s">
        <v>216</v>
      </c>
      <c r="D33" s="4">
        <v>202</v>
      </c>
      <c r="E33" s="4"/>
      <c r="F33" s="4"/>
      <c r="G33" s="5">
        <f t="shared" si="2"/>
        <v>202</v>
      </c>
    </row>
    <row r="34" spans="1:7" x14ac:dyDescent="0.3">
      <c r="A34" s="36" t="s">
        <v>489</v>
      </c>
      <c r="B34" s="33" t="s">
        <v>217</v>
      </c>
      <c r="C34" s="42" t="s">
        <v>218</v>
      </c>
      <c r="D34" s="4">
        <v>130</v>
      </c>
      <c r="E34" s="4"/>
      <c r="F34" s="4"/>
      <c r="G34" s="5">
        <f t="shared" si="2"/>
        <v>130</v>
      </c>
    </row>
    <row r="35" spans="1:7" ht="15" customHeight="1" x14ac:dyDescent="0.3">
      <c r="A35" s="36" t="s">
        <v>490</v>
      </c>
      <c r="B35" s="1" t="s">
        <v>219</v>
      </c>
      <c r="C35" s="9" t="s">
        <v>220</v>
      </c>
      <c r="D35" s="4">
        <f>SUM(D33:D34)</f>
        <v>332</v>
      </c>
      <c r="E35" s="4">
        <f>SUM(E33:E34)</f>
        <v>0</v>
      </c>
      <c r="F35" s="4"/>
      <c r="G35" s="5">
        <f t="shared" si="2"/>
        <v>332</v>
      </c>
    </row>
    <row r="36" spans="1:7" x14ac:dyDescent="0.3">
      <c r="A36" s="36" t="s">
        <v>491</v>
      </c>
      <c r="B36" s="33" t="s">
        <v>221</v>
      </c>
      <c r="C36" s="42" t="s">
        <v>222</v>
      </c>
      <c r="D36" s="4">
        <v>2440</v>
      </c>
      <c r="E36" s="4"/>
      <c r="F36" s="4"/>
      <c r="G36" s="5">
        <f t="shared" si="2"/>
        <v>2440</v>
      </c>
    </row>
    <row r="37" spans="1:7" x14ac:dyDescent="0.3">
      <c r="A37" s="36" t="s">
        <v>492</v>
      </c>
      <c r="B37" s="33" t="s">
        <v>223</v>
      </c>
      <c r="C37" s="42" t="s">
        <v>224</v>
      </c>
      <c r="D37" s="4">
        <v>800</v>
      </c>
      <c r="E37" s="4"/>
      <c r="F37" s="4"/>
      <c r="G37" s="5">
        <f t="shared" si="2"/>
        <v>800</v>
      </c>
    </row>
    <row r="38" spans="1:7" x14ac:dyDescent="0.3">
      <c r="A38" s="36" t="s">
        <v>493</v>
      </c>
      <c r="B38" s="33" t="s">
        <v>225</v>
      </c>
      <c r="C38" s="42" t="s">
        <v>226</v>
      </c>
      <c r="D38" s="4">
        <v>80</v>
      </c>
      <c r="E38" s="4"/>
      <c r="F38" s="4"/>
      <c r="G38" s="5">
        <f t="shared" si="2"/>
        <v>80</v>
      </c>
    </row>
    <row r="39" spans="1:7" x14ac:dyDescent="0.3">
      <c r="A39" s="36" t="s">
        <v>494</v>
      </c>
      <c r="B39" s="33" t="s">
        <v>227</v>
      </c>
      <c r="C39" s="42" t="s">
        <v>228</v>
      </c>
      <c r="D39" s="4">
        <v>702</v>
      </c>
      <c r="E39" s="4"/>
      <c r="F39" s="4"/>
      <c r="G39" s="5">
        <f>SUM(D39:F39)</f>
        <v>702</v>
      </c>
    </row>
    <row r="40" spans="1:7" x14ac:dyDescent="0.3">
      <c r="A40" s="36" t="s">
        <v>495</v>
      </c>
      <c r="B40" s="43" t="s">
        <v>229</v>
      </c>
      <c r="C40" s="42" t="s">
        <v>230</v>
      </c>
      <c r="D40" s="4"/>
      <c r="E40" s="4"/>
      <c r="F40" s="4"/>
      <c r="G40" s="5">
        <f t="shared" si="2"/>
        <v>0</v>
      </c>
    </row>
    <row r="41" spans="1:7" x14ac:dyDescent="0.3">
      <c r="A41" s="36" t="s">
        <v>496</v>
      </c>
      <c r="B41" s="32" t="s">
        <v>231</v>
      </c>
      <c r="C41" s="42" t="s">
        <v>232</v>
      </c>
      <c r="D41" s="4">
        <v>3202</v>
      </c>
      <c r="E41" s="4"/>
      <c r="F41" s="4"/>
      <c r="G41" s="5">
        <f t="shared" si="2"/>
        <v>3202</v>
      </c>
    </row>
    <row r="42" spans="1:7" x14ac:dyDescent="0.3">
      <c r="A42" s="36" t="s">
        <v>497</v>
      </c>
      <c r="B42" s="33" t="s">
        <v>233</v>
      </c>
      <c r="C42" s="42" t="s">
        <v>234</v>
      </c>
      <c r="D42" s="10">
        <v>4498</v>
      </c>
      <c r="E42" s="10"/>
      <c r="F42" s="4"/>
      <c r="G42" s="5">
        <f t="shared" si="2"/>
        <v>4498</v>
      </c>
    </row>
    <row r="43" spans="1:7" x14ac:dyDescent="0.3">
      <c r="A43" s="36" t="s">
        <v>498</v>
      </c>
      <c r="B43" s="1" t="s">
        <v>235</v>
      </c>
      <c r="C43" s="9" t="s">
        <v>236</v>
      </c>
      <c r="D43" s="4">
        <f>SUM(D36:D42)</f>
        <v>11722</v>
      </c>
      <c r="E43" s="4">
        <f>SUM(E36:E42)</f>
        <v>0</v>
      </c>
      <c r="F43" s="4"/>
      <c r="G43" s="5">
        <f t="shared" si="2"/>
        <v>11722</v>
      </c>
    </row>
    <row r="44" spans="1:7" x14ac:dyDescent="0.3">
      <c r="A44" s="36" t="s">
        <v>499</v>
      </c>
      <c r="B44" s="33" t="s">
        <v>237</v>
      </c>
      <c r="C44" s="42" t="s">
        <v>238</v>
      </c>
      <c r="D44" s="4">
        <v>30</v>
      </c>
      <c r="E44" s="4"/>
      <c r="F44" s="4"/>
      <c r="G44" s="5">
        <f t="shared" si="2"/>
        <v>30</v>
      </c>
    </row>
    <row r="45" spans="1:7" x14ac:dyDescent="0.3">
      <c r="A45" s="36" t="s">
        <v>500</v>
      </c>
      <c r="B45" s="33" t="s">
        <v>239</v>
      </c>
      <c r="C45" s="42" t="s">
        <v>240</v>
      </c>
      <c r="D45" s="4">
        <v>118</v>
      </c>
      <c r="E45" s="4"/>
      <c r="F45" s="4"/>
      <c r="G45" s="5">
        <f t="shared" si="2"/>
        <v>118</v>
      </c>
    </row>
    <row r="46" spans="1:7" x14ac:dyDescent="0.3">
      <c r="A46" s="36" t="s">
        <v>501</v>
      </c>
      <c r="B46" s="1" t="s">
        <v>241</v>
      </c>
      <c r="C46" s="9" t="s">
        <v>242</v>
      </c>
      <c r="D46" s="4">
        <f>SUM(D44:D45)</f>
        <v>148</v>
      </c>
      <c r="E46" s="4">
        <f>SUM(E44:E45)</f>
        <v>0</v>
      </c>
      <c r="F46" s="4"/>
      <c r="G46" s="5">
        <f t="shared" si="2"/>
        <v>148</v>
      </c>
    </row>
    <row r="47" spans="1:7" x14ac:dyDescent="0.3">
      <c r="A47" s="36" t="s">
        <v>502</v>
      </c>
      <c r="B47" s="33" t="s">
        <v>243</v>
      </c>
      <c r="C47" s="42" t="s">
        <v>244</v>
      </c>
      <c r="D47" s="10">
        <v>2581</v>
      </c>
      <c r="E47" s="10"/>
      <c r="F47" s="4"/>
      <c r="G47" s="5">
        <f t="shared" si="2"/>
        <v>2581</v>
      </c>
    </row>
    <row r="48" spans="1:7" x14ac:dyDescent="0.3">
      <c r="A48" s="36" t="s">
        <v>503</v>
      </c>
      <c r="B48" s="131" t="s">
        <v>452</v>
      </c>
      <c r="C48" s="132" t="s">
        <v>453</v>
      </c>
      <c r="D48" s="133">
        <v>216</v>
      </c>
      <c r="E48" s="133"/>
      <c r="F48" s="134"/>
      <c r="G48" s="135">
        <f t="shared" si="2"/>
        <v>216</v>
      </c>
    </row>
    <row r="49" spans="1:8" x14ac:dyDescent="0.3">
      <c r="A49" s="36" t="s">
        <v>504</v>
      </c>
      <c r="B49" s="33" t="s">
        <v>413</v>
      </c>
      <c r="C49" s="42" t="s">
        <v>245</v>
      </c>
      <c r="D49" s="4">
        <v>470</v>
      </c>
      <c r="E49" s="4"/>
      <c r="F49" s="4"/>
      <c r="G49" s="5">
        <f t="shared" si="2"/>
        <v>470</v>
      </c>
    </row>
    <row r="50" spans="1:8" x14ac:dyDescent="0.3">
      <c r="A50" s="36" t="s">
        <v>505</v>
      </c>
      <c r="B50" s="1" t="s">
        <v>246</v>
      </c>
      <c r="C50" s="9" t="s">
        <v>247</v>
      </c>
      <c r="D50" s="4">
        <f>SUM(D47:D49)</f>
        <v>3267</v>
      </c>
      <c r="E50" s="4">
        <f>SUM(E47:E49)</f>
        <v>0</v>
      </c>
      <c r="F50" s="4"/>
      <c r="G50" s="5">
        <f t="shared" si="2"/>
        <v>3267</v>
      </c>
    </row>
    <row r="51" spans="1:8" x14ac:dyDescent="0.3">
      <c r="A51" s="36" t="s">
        <v>506</v>
      </c>
      <c r="B51" s="1" t="s">
        <v>248</v>
      </c>
      <c r="C51" s="9" t="s">
        <v>249</v>
      </c>
      <c r="D51" s="6">
        <f>D32+D35+D43+D46+D50</f>
        <v>16722</v>
      </c>
      <c r="E51" s="6">
        <f>E32+E35+E43+E46+E50</f>
        <v>0</v>
      </c>
      <c r="F51" s="6"/>
      <c r="G51" s="6">
        <f>SUM(D51:F51)</f>
        <v>16722</v>
      </c>
      <c r="H51" s="78"/>
    </row>
    <row r="52" spans="1:8" x14ac:dyDescent="0.3">
      <c r="A52" s="36" t="s">
        <v>507</v>
      </c>
      <c r="B52" s="34" t="s">
        <v>250</v>
      </c>
      <c r="C52" s="42" t="s">
        <v>251</v>
      </c>
      <c r="D52" s="4"/>
      <c r="E52" s="4"/>
      <c r="F52" s="4"/>
      <c r="G52" s="5"/>
    </row>
    <row r="53" spans="1:8" x14ac:dyDescent="0.3">
      <c r="A53" s="36" t="s">
        <v>508</v>
      </c>
      <c r="B53" s="34" t="s">
        <v>252</v>
      </c>
      <c r="C53" s="42" t="s">
        <v>253</v>
      </c>
      <c r="D53" s="4"/>
      <c r="E53" s="4"/>
      <c r="F53" s="4"/>
      <c r="G53" s="5"/>
    </row>
    <row r="54" spans="1:8" x14ac:dyDescent="0.3">
      <c r="A54" s="36" t="s">
        <v>509</v>
      </c>
      <c r="B54" s="44" t="s">
        <v>254</v>
      </c>
      <c r="C54" s="42" t="s">
        <v>255</v>
      </c>
      <c r="D54" s="4"/>
      <c r="E54" s="4"/>
      <c r="F54" s="4"/>
      <c r="G54" s="5"/>
    </row>
    <row r="55" spans="1:8" x14ac:dyDescent="0.3">
      <c r="A55" s="36" t="s">
        <v>510</v>
      </c>
      <c r="B55" s="44" t="s">
        <v>256</v>
      </c>
      <c r="C55" s="42" t="s">
        <v>257</v>
      </c>
      <c r="D55" s="4"/>
      <c r="E55" s="4"/>
      <c r="F55" s="4"/>
      <c r="G55" s="5"/>
    </row>
    <row r="56" spans="1:8" x14ac:dyDescent="0.3">
      <c r="A56" s="36" t="s">
        <v>511</v>
      </c>
      <c r="B56" s="44" t="s">
        <v>258</v>
      </c>
      <c r="C56" s="42" t="s">
        <v>259</v>
      </c>
      <c r="D56" s="4"/>
      <c r="E56" s="4"/>
      <c r="F56" s="4"/>
      <c r="G56" s="5"/>
    </row>
    <row r="57" spans="1:8" x14ac:dyDescent="0.3">
      <c r="A57" s="36" t="s">
        <v>512</v>
      </c>
      <c r="B57" s="34" t="s">
        <v>260</v>
      </c>
      <c r="C57" s="42" t="s">
        <v>261</v>
      </c>
      <c r="D57" s="4"/>
      <c r="E57" s="4"/>
      <c r="F57" s="4"/>
      <c r="G57" s="5"/>
    </row>
    <row r="58" spans="1:8" x14ac:dyDescent="0.3">
      <c r="A58" s="36" t="s">
        <v>513</v>
      </c>
      <c r="B58" s="34" t="s">
        <v>262</v>
      </c>
      <c r="C58" s="42" t="s">
        <v>263</v>
      </c>
      <c r="D58" s="4"/>
      <c r="E58" s="4"/>
      <c r="F58" s="4"/>
      <c r="G58" s="5"/>
    </row>
    <row r="59" spans="1:8" x14ac:dyDescent="0.3">
      <c r="A59" s="36" t="s">
        <v>514</v>
      </c>
      <c r="B59" s="34" t="s">
        <v>262</v>
      </c>
      <c r="C59" s="42" t="s">
        <v>263</v>
      </c>
      <c r="D59" s="4"/>
      <c r="E59" s="4"/>
      <c r="F59" s="4"/>
      <c r="G59" s="5">
        <f>SUM(D59:F59)</f>
        <v>0</v>
      </c>
    </row>
    <row r="60" spans="1:8" x14ac:dyDescent="0.3">
      <c r="A60" s="36" t="s">
        <v>515</v>
      </c>
      <c r="B60" s="34" t="s">
        <v>264</v>
      </c>
      <c r="C60" s="42" t="s">
        <v>265</v>
      </c>
      <c r="D60" s="4"/>
      <c r="E60" s="4">
        <v>800</v>
      </c>
      <c r="F60" s="4"/>
      <c r="G60" s="5">
        <f>SUM(D60:E60)</f>
        <v>800</v>
      </c>
    </row>
    <row r="61" spans="1:8" x14ac:dyDescent="0.3">
      <c r="A61" s="36" t="s">
        <v>516</v>
      </c>
      <c r="B61" s="3" t="s">
        <v>266</v>
      </c>
      <c r="C61" s="9" t="s">
        <v>267</v>
      </c>
      <c r="D61" s="6">
        <f>SUM(D59:D60)</f>
        <v>0</v>
      </c>
      <c r="E61" s="6">
        <f t="shared" ref="E61:G61" si="3">SUM(E59:E60)</f>
        <v>800</v>
      </c>
      <c r="F61" s="6">
        <f t="shared" si="3"/>
        <v>0</v>
      </c>
      <c r="G61" s="6">
        <f t="shared" si="3"/>
        <v>800</v>
      </c>
    </row>
    <row r="62" spans="1:8" x14ac:dyDescent="0.3">
      <c r="A62" s="36" t="s">
        <v>517</v>
      </c>
      <c r="B62" s="45" t="s">
        <v>268</v>
      </c>
      <c r="C62" s="42" t="s">
        <v>269</v>
      </c>
      <c r="D62" s="4"/>
      <c r="E62" s="4"/>
      <c r="F62" s="4"/>
      <c r="G62" s="7">
        <f t="shared" ref="G62:G67" si="4">SUM(D62:F62)</f>
        <v>0</v>
      </c>
    </row>
    <row r="63" spans="1:8" x14ac:dyDescent="0.3">
      <c r="A63" s="36" t="s">
        <v>518</v>
      </c>
      <c r="B63" s="45" t="s">
        <v>270</v>
      </c>
      <c r="C63" s="42" t="s">
        <v>271</v>
      </c>
      <c r="D63" s="4"/>
      <c r="E63" s="4"/>
      <c r="F63" s="4"/>
      <c r="G63" s="7">
        <f t="shared" si="4"/>
        <v>0</v>
      </c>
    </row>
    <row r="64" spans="1:8" ht="27.6" x14ac:dyDescent="0.3">
      <c r="A64" s="36" t="s">
        <v>519</v>
      </c>
      <c r="B64" s="45" t="s">
        <v>272</v>
      </c>
      <c r="C64" s="42" t="s">
        <v>273</v>
      </c>
      <c r="D64" s="4"/>
      <c r="E64" s="4"/>
      <c r="F64" s="4"/>
      <c r="G64" s="7">
        <f t="shared" si="4"/>
        <v>0</v>
      </c>
    </row>
    <row r="65" spans="1:8" ht="27.6" x14ac:dyDescent="0.3">
      <c r="A65" s="36" t="s">
        <v>520</v>
      </c>
      <c r="B65" s="45" t="s">
        <v>274</v>
      </c>
      <c r="C65" s="42" t="s">
        <v>275</v>
      </c>
      <c r="D65" s="4"/>
      <c r="E65" s="4"/>
      <c r="F65" s="4"/>
      <c r="G65" s="7">
        <f t="shared" si="4"/>
        <v>0</v>
      </c>
    </row>
    <row r="66" spans="1:8" ht="27.6" x14ac:dyDescent="0.3">
      <c r="A66" s="36" t="s">
        <v>521</v>
      </c>
      <c r="B66" s="45" t="s">
        <v>276</v>
      </c>
      <c r="C66" s="42" t="s">
        <v>277</v>
      </c>
      <c r="D66" s="4"/>
      <c r="E66" s="4"/>
      <c r="F66" s="4"/>
      <c r="G66" s="7">
        <f t="shared" si="4"/>
        <v>0</v>
      </c>
    </row>
    <row r="67" spans="1:8" x14ac:dyDescent="0.3">
      <c r="A67" s="36" t="s">
        <v>522</v>
      </c>
      <c r="B67" s="45" t="s">
        <v>278</v>
      </c>
      <c r="C67" s="42" t="s">
        <v>279</v>
      </c>
      <c r="D67" s="4"/>
      <c r="E67" s="4"/>
      <c r="F67" s="4"/>
      <c r="G67" s="7">
        <f t="shared" si="4"/>
        <v>0</v>
      </c>
    </row>
    <row r="68" spans="1:8" x14ac:dyDescent="0.3">
      <c r="A68" s="36" t="s">
        <v>523</v>
      </c>
      <c r="B68" s="45" t="s">
        <v>280</v>
      </c>
      <c r="C68" s="42" t="s">
        <v>281</v>
      </c>
      <c r="D68" s="10">
        <v>3189</v>
      </c>
      <c r="E68" s="4"/>
      <c r="F68" s="4"/>
      <c r="G68" s="5">
        <f>SUM(D68:F68)</f>
        <v>3189</v>
      </c>
      <c r="H68" s="78"/>
    </row>
    <row r="69" spans="1:8" ht="27.6" x14ac:dyDescent="0.3">
      <c r="A69" s="36" t="s">
        <v>524</v>
      </c>
      <c r="B69" s="45" t="s">
        <v>282</v>
      </c>
      <c r="C69" s="42" t="s">
        <v>283</v>
      </c>
      <c r="D69" s="4"/>
      <c r="E69" s="4"/>
      <c r="F69" s="4"/>
      <c r="G69" s="5">
        <f t="shared" ref="G69:G75" si="5">SUM(D69:F69)</f>
        <v>0</v>
      </c>
    </row>
    <row r="70" spans="1:8" ht="27.6" x14ac:dyDescent="0.3">
      <c r="A70" s="36" t="s">
        <v>525</v>
      </c>
      <c r="B70" s="45" t="s">
        <v>284</v>
      </c>
      <c r="C70" s="42" t="s">
        <v>285</v>
      </c>
      <c r="D70" s="4"/>
      <c r="E70" s="4"/>
      <c r="F70" s="4"/>
      <c r="G70" s="5">
        <f t="shared" si="5"/>
        <v>0</v>
      </c>
    </row>
    <row r="71" spans="1:8" x14ac:dyDescent="0.3">
      <c r="A71" s="36" t="s">
        <v>526</v>
      </c>
      <c r="B71" s="45" t="s">
        <v>286</v>
      </c>
      <c r="C71" s="42" t="s">
        <v>287</v>
      </c>
      <c r="D71" s="4"/>
      <c r="E71" s="4"/>
      <c r="F71" s="4"/>
      <c r="G71" s="5">
        <f t="shared" si="5"/>
        <v>0</v>
      </c>
    </row>
    <row r="72" spans="1:8" x14ac:dyDescent="0.3">
      <c r="A72" s="36" t="s">
        <v>527</v>
      </c>
      <c r="B72" s="46" t="s">
        <v>288</v>
      </c>
      <c r="C72" s="42" t="s">
        <v>289</v>
      </c>
      <c r="D72" s="4"/>
      <c r="E72" s="4"/>
      <c r="F72" s="4"/>
      <c r="G72" s="5">
        <f t="shared" si="5"/>
        <v>0</v>
      </c>
    </row>
    <row r="73" spans="1:8" x14ac:dyDescent="0.3">
      <c r="A73" s="36" t="s">
        <v>528</v>
      </c>
      <c r="B73" s="45" t="s">
        <v>290</v>
      </c>
      <c r="C73" s="42" t="s">
        <v>291</v>
      </c>
      <c r="D73" s="4"/>
      <c r="E73" s="4">
        <v>300</v>
      </c>
      <c r="F73" s="4"/>
      <c r="G73" s="5">
        <f t="shared" si="5"/>
        <v>300</v>
      </c>
      <c r="H73" s="36" t="s">
        <v>414</v>
      </c>
    </row>
    <row r="74" spans="1:8" x14ac:dyDescent="0.3">
      <c r="A74" s="36" t="s">
        <v>529</v>
      </c>
      <c r="B74" s="46" t="s">
        <v>292</v>
      </c>
      <c r="C74" s="42" t="s">
        <v>293</v>
      </c>
      <c r="D74" s="10">
        <v>2866</v>
      </c>
      <c r="E74" s="10"/>
      <c r="F74" s="10"/>
      <c r="G74" s="10">
        <f>SUM(D74:F74)</f>
        <v>2866</v>
      </c>
    </row>
    <row r="75" spans="1:8" x14ac:dyDescent="0.3">
      <c r="A75" s="36" t="s">
        <v>530</v>
      </c>
      <c r="B75" s="46" t="s">
        <v>294</v>
      </c>
      <c r="C75" s="42" t="s">
        <v>293</v>
      </c>
      <c r="D75" s="10"/>
      <c r="E75" s="4"/>
      <c r="F75" s="4"/>
      <c r="G75" s="5">
        <f t="shared" si="5"/>
        <v>0</v>
      </c>
    </row>
    <row r="76" spans="1:8" x14ac:dyDescent="0.3">
      <c r="A76" s="36" t="s">
        <v>531</v>
      </c>
      <c r="B76" s="3" t="s">
        <v>295</v>
      </c>
      <c r="C76" s="9" t="s">
        <v>296</v>
      </c>
      <c r="D76" s="6">
        <f>SUM(D62:D75)</f>
        <v>6055</v>
      </c>
      <c r="E76" s="6">
        <f>SUM(E62:E75)</f>
        <v>300</v>
      </c>
      <c r="F76" s="6">
        <f>SUM(F62:F75)</f>
        <v>0</v>
      </c>
      <c r="G76" s="6">
        <f>SUM(G62:G75)</f>
        <v>6355</v>
      </c>
    </row>
    <row r="77" spans="1:8" x14ac:dyDescent="0.3">
      <c r="A77" s="36" t="s">
        <v>532</v>
      </c>
      <c r="B77" s="88" t="s">
        <v>297</v>
      </c>
      <c r="C77" s="89"/>
      <c r="D77" s="90">
        <f>SUM(D27+D28+D51+D61+D76)</f>
        <v>32918</v>
      </c>
      <c r="E77" s="90">
        <f>SUM(E27+E28+E51+E61+E76)</f>
        <v>12213</v>
      </c>
      <c r="F77" s="90">
        <f>SUM(F27+F28+F51+F61+F76)</f>
        <v>0</v>
      </c>
      <c r="G77" s="90">
        <f>SUM(G27+G28+G51+G61+F74+G76)</f>
        <v>45131</v>
      </c>
    </row>
    <row r="78" spans="1:8" x14ac:dyDescent="0.3">
      <c r="A78" s="36" t="s">
        <v>533</v>
      </c>
      <c r="B78" s="47" t="s">
        <v>298</v>
      </c>
      <c r="C78" s="42" t="s">
        <v>299</v>
      </c>
      <c r="D78" s="4"/>
      <c r="E78" s="10">
        <v>2490</v>
      </c>
      <c r="F78" s="4"/>
      <c r="G78" s="5">
        <f>SUM(D78:F78)</f>
        <v>2490</v>
      </c>
    </row>
    <row r="79" spans="1:8" x14ac:dyDescent="0.3">
      <c r="A79" s="36" t="s">
        <v>534</v>
      </c>
      <c r="B79" s="47" t="s">
        <v>300</v>
      </c>
      <c r="C79" s="42" t="s">
        <v>301</v>
      </c>
      <c r="D79" s="4"/>
      <c r="E79" s="10">
        <v>70146</v>
      </c>
      <c r="F79" s="4"/>
      <c r="G79" s="5">
        <f>SUM(E79:F79)</f>
        <v>70146</v>
      </c>
    </row>
    <row r="80" spans="1:8" x14ac:dyDescent="0.3">
      <c r="A80" s="36" t="s">
        <v>535</v>
      </c>
      <c r="B80" s="47" t="s">
        <v>302</v>
      </c>
      <c r="C80" s="42" t="s">
        <v>303</v>
      </c>
      <c r="D80" s="4"/>
      <c r="E80" s="10"/>
      <c r="F80" s="4"/>
      <c r="G80" s="5">
        <f t="shared" ref="G80:G81" si="6">SUM(D80:F80)</f>
        <v>0</v>
      </c>
    </row>
    <row r="81" spans="1:8" x14ac:dyDescent="0.3">
      <c r="A81" s="36" t="s">
        <v>536</v>
      </c>
      <c r="B81" s="47" t="s">
        <v>304</v>
      </c>
      <c r="C81" s="42" t="s">
        <v>305</v>
      </c>
      <c r="D81" s="4"/>
      <c r="E81" s="10">
        <v>900</v>
      </c>
      <c r="F81" s="4"/>
      <c r="G81" s="5">
        <f t="shared" si="6"/>
        <v>900</v>
      </c>
    </row>
    <row r="82" spans="1:8" x14ac:dyDescent="0.3">
      <c r="A82" s="36" t="s">
        <v>537</v>
      </c>
      <c r="B82" s="32" t="s">
        <v>306</v>
      </c>
      <c r="C82" s="42" t="s">
        <v>307</v>
      </c>
      <c r="D82" s="4"/>
      <c r="E82" s="10">
        <v>20108</v>
      </c>
      <c r="F82" s="4"/>
      <c r="G82" s="5">
        <f>SUM(D82:F82)</f>
        <v>20108</v>
      </c>
    </row>
    <row r="83" spans="1:8" x14ac:dyDescent="0.3">
      <c r="A83" s="36" t="s">
        <v>538</v>
      </c>
      <c r="B83" s="2" t="s">
        <v>308</v>
      </c>
      <c r="C83" s="9" t="s">
        <v>309</v>
      </c>
      <c r="D83" s="6"/>
      <c r="E83" s="6">
        <f>SUM(E78:E82)</f>
        <v>93644</v>
      </c>
      <c r="F83" s="6">
        <f>SUM(F78:F82)</f>
        <v>0</v>
      </c>
      <c r="G83" s="6">
        <f>SUM(G78:G82)</f>
        <v>93644</v>
      </c>
    </row>
    <row r="84" spans="1:8" x14ac:dyDescent="0.3">
      <c r="A84" s="36" t="s">
        <v>539</v>
      </c>
      <c r="B84" s="34" t="s">
        <v>310</v>
      </c>
      <c r="C84" s="42" t="s">
        <v>311</v>
      </c>
      <c r="D84" s="4"/>
      <c r="E84" s="10">
        <v>268210</v>
      </c>
      <c r="F84" s="4"/>
      <c r="G84" s="5">
        <f>SUM(D84:F84)</f>
        <v>268210</v>
      </c>
    </row>
    <row r="85" spans="1:8" x14ac:dyDescent="0.3">
      <c r="A85" s="36" t="s">
        <v>540</v>
      </c>
      <c r="B85" s="34" t="s">
        <v>312</v>
      </c>
      <c r="C85" s="42" t="s">
        <v>313</v>
      </c>
      <c r="D85" s="4"/>
      <c r="E85" s="4"/>
      <c r="F85" s="4"/>
      <c r="G85" s="5">
        <f t="shared" ref="G85:G86" si="7">SUM(D85:F85)</f>
        <v>0</v>
      </c>
    </row>
    <row r="86" spans="1:8" x14ac:dyDescent="0.3">
      <c r="A86" s="36" t="s">
        <v>541</v>
      </c>
      <c r="B86" s="34" t="s">
        <v>314</v>
      </c>
      <c r="C86" s="42" t="s">
        <v>315</v>
      </c>
      <c r="D86" s="4"/>
      <c r="E86" s="4"/>
      <c r="F86" s="4"/>
      <c r="G86" s="5">
        <f t="shared" si="7"/>
        <v>0</v>
      </c>
    </row>
    <row r="87" spans="1:8" x14ac:dyDescent="0.3">
      <c r="A87" s="36" t="s">
        <v>542</v>
      </c>
      <c r="B87" s="34" t="s">
        <v>316</v>
      </c>
      <c r="C87" s="42" t="s">
        <v>317</v>
      </c>
      <c r="D87" s="4"/>
      <c r="E87" s="10">
        <v>72417</v>
      </c>
      <c r="F87" s="4"/>
      <c r="G87" s="5">
        <f>SUM(E87:F87)</f>
        <v>72417</v>
      </c>
    </row>
    <row r="88" spans="1:8" x14ac:dyDescent="0.3">
      <c r="A88" s="36" t="s">
        <v>543</v>
      </c>
      <c r="B88" s="3" t="s">
        <v>318</v>
      </c>
      <c r="C88" s="9" t="s">
        <v>319</v>
      </c>
      <c r="D88" s="6">
        <f>SUM(D84:D87)</f>
        <v>0</v>
      </c>
      <c r="E88" s="6">
        <f>SUM(E84:E87)</f>
        <v>340627</v>
      </c>
      <c r="F88" s="6">
        <f>SUM(F84:F87)</f>
        <v>0</v>
      </c>
      <c r="G88" s="6">
        <f>SUM(G84:G87)</f>
        <v>340627</v>
      </c>
    </row>
    <row r="89" spans="1:8" ht="27.6" x14ac:dyDescent="0.3">
      <c r="A89" s="36" t="s">
        <v>544</v>
      </c>
      <c r="B89" s="34" t="s">
        <v>320</v>
      </c>
      <c r="C89" s="42" t="s">
        <v>321</v>
      </c>
      <c r="D89" s="4"/>
      <c r="E89" s="4"/>
      <c r="F89" s="4"/>
      <c r="G89" s="5"/>
    </row>
    <row r="90" spans="1:8" ht="27.6" x14ac:dyDescent="0.3">
      <c r="A90" s="36" t="s">
        <v>545</v>
      </c>
      <c r="B90" s="34" t="s">
        <v>322</v>
      </c>
      <c r="C90" s="42" t="s">
        <v>323</v>
      </c>
      <c r="D90" s="4"/>
      <c r="E90" s="4"/>
      <c r="F90" s="4"/>
      <c r="G90" s="5"/>
    </row>
    <row r="91" spans="1:8" ht="27.6" x14ac:dyDescent="0.3">
      <c r="A91" s="36" t="s">
        <v>546</v>
      </c>
      <c r="B91" s="34" t="s">
        <v>324</v>
      </c>
      <c r="C91" s="42" t="s">
        <v>325</v>
      </c>
      <c r="D91" s="4"/>
      <c r="E91" s="4"/>
      <c r="F91" s="4"/>
      <c r="G91" s="5"/>
    </row>
    <row r="92" spans="1:8" x14ac:dyDescent="0.3">
      <c r="A92" s="36" t="s">
        <v>547</v>
      </c>
      <c r="B92" s="34" t="s">
        <v>326</v>
      </c>
      <c r="C92" s="42" t="s">
        <v>327</v>
      </c>
      <c r="D92" s="4"/>
      <c r="E92" s="4"/>
      <c r="F92" s="4"/>
      <c r="G92" s="5"/>
    </row>
    <row r="93" spans="1:8" ht="27.6" x14ac:dyDescent="0.3">
      <c r="A93" s="36" t="s">
        <v>548</v>
      </c>
      <c r="B93" s="34" t="s">
        <v>328</v>
      </c>
      <c r="C93" s="42" t="s">
        <v>329</v>
      </c>
      <c r="D93" s="4"/>
      <c r="E93" s="4"/>
      <c r="F93" s="4"/>
      <c r="G93" s="5"/>
    </row>
    <row r="94" spans="1:8" ht="27.6" x14ac:dyDescent="0.3">
      <c r="A94" s="36" t="s">
        <v>549</v>
      </c>
      <c r="B94" s="34" t="s">
        <v>429</v>
      </c>
      <c r="C94" s="42" t="s">
        <v>330</v>
      </c>
      <c r="D94" s="4"/>
      <c r="E94" s="4">
        <v>100</v>
      </c>
      <c r="F94" s="4"/>
      <c r="G94" s="5">
        <f>SUM(E94:F94)</f>
        <v>100</v>
      </c>
      <c r="H94" s="78"/>
    </row>
    <row r="95" spans="1:8" x14ac:dyDescent="0.3">
      <c r="A95" s="36" t="s">
        <v>550</v>
      </c>
      <c r="B95" s="34" t="s">
        <v>331</v>
      </c>
      <c r="C95" s="42" t="s">
        <v>332</v>
      </c>
      <c r="D95" s="4"/>
      <c r="E95" s="4">
        <v>100</v>
      </c>
      <c r="F95" s="4"/>
      <c r="G95" s="5">
        <f>SUM(E95:F95)</f>
        <v>100</v>
      </c>
    </row>
    <row r="96" spans="1:8" x14ac:dyDescent="0.3">
      <c r="A96" s="36" t="s">
        <v>551</v>
      </c>
      <c r="B96" s="34" t="s">
        <v>333</v>
      </c>
      <c r="C96" s="42" t="s">
        <v>334</v>
      </c>
      <c r="D96" s="4"/>
      <c r="E96" s="91"/>
      <c r="F96" s="4"/>
      <c r="G96" s="91">
        <f>SUM(D96:F96)</f>
        <v>0</v>
      </c>
    </row>
    <row r="97" spans="1:26" x14ac:dyDescent="0.3">
      <c r="A97" s="36" t="s">
        <v>552</v>
      </c>
      <c r="B97" s="3" t="s">
        <v>335</v>
      </c>
      <c r="C97" s="9" t="s">
        <v>336</v>
      </c>
      <c r="D97" s="6"/>
      <c r="E97" s="6">
        <f>SUM(E89:E96)</f>
        <v>200</v>
      </c>
      <c r="F97" s="6">
        <f>SUM(F89:F96)</f>
        <v>0</v>
      </c>
      <c r="G97" s="6">
        <f>SUM(G89:G96)</f>
        <v>200</v>
      </c>
    </row>
    <row r="98" spans="1:26" x14ac:dyDescent="0.3">
      <c r="A98" s="36" t="s">
        <v>553</v>
      </c>
      <c r="B98" s="88" t="s">
        <v>337</v>
      </c>
      <c r="C98" s="89"/>
      <c r="D98" s="90">
        <f>SUM(D83+D88+D97)</f>
        <v>0</v>
      </c>
      <c r="E98" s="90">
        <f>SUM(E83+E88+E97)</f>
        <v>434471</v>
      </c>
      <c r="F98" s="90">
        <f>SUM(F83+F88+F97)</f>
        <v>0</v>
      </c>
      <c r="G98" s="90">
        <f>SUM(G83+G88+G97)</f>
        <v>434471</v>
      </c>
    </row>
    <row r="99" spans="1:26" x14ac:dyDescent="0.3">
      <c r="A99" s="36" t="s">
        <v>556</v>
      </c>
      <c r="B99" s="48" t="s">
        <v>338</v>
      </c>
      <c r="C99" s="11" t="s">
        <v>339</v>
      </c>
      <c r="D99" s="6">
        <f>SUM(D77+D98)</f>
        <v>32918</v>
      </c>
      <c r="E99" s="6">
        <f>SUM(E77+E98)</f>
        <v>446684</v>
      </c>
      <c r="F99" s="4"/>
      <c r="G99" s="7">
        <f>SUM(D99:F99)</f>
        <v>479602</v>
      </c>
    </row>
    <row r="100" spans="1:26" x14ac:dyDescent="0.3">
      <c r="A100" s="36" t="s">
        <v>557</v>
      </c>
      <c r="B100" s="34" t="s">
        <v>340</v>
      </c>
      <c r="C100" s="33" t="s">
        <v>341</v>
      </c>
      <c r="D100" s="49"/>
      <c r="E100" s="49"/>
      <c r="F100" s="49"/>
      <c r="G100" s="49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  <c r="Z100" s="51"/>
    </row>
    <row r="101" spans="1:26" x14ac:dyDescent="0.3">
      <c r="A101" s="36" t="s">
        <v>558</v>
      </c>
      <c r="B101" s="34" t="s">
        <v>342</v>
      </c>
      <c r="C101" s="33" t="s">
        <v>343</v>
      </c>
      <c r="D101" s="49"/>
      <c r="E101" s="49"/>
      <c r="F101" s="49"/>
      <c r="G101" s="49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1"/>
      <c r="Z101" s="51"/>
    </row>
    <row r="102" spans="1:26" x14ac:dyDescent="0.3">
      <c r="A102" s="36" t="s">
        <v>559</v>
      </c>
      <c r="B102" s="34" t="s">
        <v>344</v>
      </c>
      <c r="C102" s="33" t="s">
        <v>345</v>
      </c>
      <c r="D102" s="49"/>
      <c r="E102" s="49"/>
      <c r="F102" s="49"/>
      <c r="G102" s="49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1"/>
      <c r="Z102" s="51"/>
    </row>
    <row r="103" spans="1:26" x14ac:dyDescent="0.3">
      <c r="A103" s="36" t="s">
        <v>560</v>
      </c>
      <c r="B103" s="3" t="s">
        <v>346</v>
      </c>
      <c r="C103" s="1" t="s">
        <v>347</v>
      </c>
      <c r="D103" s="124"/>
      <c r="E103" s="126">
        <f>142467+5000</f>
        <v>147467</v>
      </c>
      <c r="F103" s="124"/>
      <c r="G103" s="125">
        <f>SUM(D103:F103)</f>
        <v>147467</v>
      </c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1"/>
      <c r="Z103" s="51"/>
    </row>
    <row r="104" spans="1:26" x14ac:dyDescent="0.3">
      <c r="A104" s="36" t="s">
        <v>561</v>
      </c>
      <c r="B104" s="35" t="s">
        <v>348</v>
      </c>
      <c r="C104" s="33" t="s">
        <v>349</v>
      </c>
      <c r="D104" s="53"/>
      <c r="E104" s="53"/>
      <c r="F104" s="53"/>
      <c r="G104" s="53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1"/>
      <c r="Z104" s="51"/>
    </row>
    <row r="105" spans="1:26" x14ac:dyDescent="0.3">
      <c r="A105" s="36" t="s">
        <v>562</v>
      </c>
      <c r="B105" s="35" t="s">
        <v>350</v>
      </c>
      <c r="C105" s="33" t="s">
        <v>351</v>
      </c>
      <c r="D105" s="53"/>
      <c r="E105" s="53"/>
      <c r="F105" s="53"/>
      <c r="G105" s="53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1"/>
      <c r="Z105" s="51"/>
    </row>
    <row r="106" spans="1:26" x14ac:dyDescent="0.3">
      <c r="A106" s="36" t="s">
        <v>563</v>
      </c>
      <c r="B106" s="34" t="s">
        <v>352</v>
      </c>
      <c r="C106" s="33" t="s">
        <v>353</v>
      </c>
      <c r="D106" s="49"/>
      <c r="E106" s="49"/>
      <c r="F106" s="49"/>
      <c r="G106" s="49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  <c r="Z106" s="51"/>
    </row>
    <row r="107" spans="1:26" x14ac:dyDescent="0.3">
      <c r="A107" s="36" t="s">
        <v>564</v>
      </c>
      <c r="B107" s="34" t="s">
        <v>354</v>
      </c>
      <c r="C107" s="33" t="s">
        <v>355</v>
      </c>
      <c r="D107" s="49"/>
      <c r="E107" s="49"/>
      <c r="F107" s="49"/>
      <c r="G107" s="49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1"/>
      <c r="Z107" s="51"/>
    </row>
    <row r="108" spans="1:26" x14ac:dyDescent="0.3">
      <c r="A108" s="36" t="s">
        <v>565</v>
      </c>
      <c r="B108" s="13" t="s">
        <v>356</v>
      </c>
      <c r="C108" s="1" t="s">
        <v>357</v>
      </c>
      <c r="D108" s="12"/>
      <c r="E108" s="12"/>
      <c r="F108" s="12"/>
      <c r="G108" s="12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1"/>
      <c r="Z108" s="51"/>
    </row>
    <row r="109" spans="1:26" x14ac:dyDescent="0.3">
      <c r="A109" s="36" t="s">
        <v>566</v>
      </c>
      <c r="B109" s="35" t="s">
        <v>358</v>
      </c>
      <c r="C109" s="33" t="s">
        <v>359</v>
      </c>
      <c r="D109" s="53"/>
      <c r="E109" s="53"/>
      <c r="F109" s="53"/>
      <c r="G109" s="53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1"/>
      <c r="Z109" s="51"/>
    </row>
    <row r="110" spans="1:26" x14ac:dyDescent="0.3">
      <c r="A110" s="36" t="s">
        <v>567</v>
      </c>
      <c r="B110" s="35" t="s">
        <v>360</v>
      </c>
      <c r="C110" s="33" t="s">
        <v>361</v>
      </c>
      <c r="D110" s="53"/>
      <c r="E110" s="53"/>
      <c r="F110" s="53"/>
      <c r="G110" s="53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1"/>
      <c r="Z110" s="51"/>
    </row>
    <row r="111" spans="1:26" x14ac:dyDescent="0.3">
      <c r="A111" s="36" t="s">
        <v>568</v>
      </c>
      <c r="B111" s="13" t="s">
        <v>137</v>
      </c>
      <c r="C111" s="1" t="s">
        <v>361</v>
      </c>
      <c r="D111" s="12">
        <v>1104</v>
      </c>
      <c r="E111" s="53"/>
      <c r="F111" s="53"/>
      <c r="G111" s="12">
        <f>SUM(D111:F111)</f>
        <v>1104</v>
      </c>
      <c r="H111" s="79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1"/>
      <c r="Z111" s="51"/>
    </row>
    <row r="112" spans="1:26" x14ac:dyDescent="0.3">
      <c r="A112" s="36" t="s">
        <v>569</v>
      </c>
      <c r="B112" s="13" t="s">
        <v>362</v>
      </c>
      <c r="C112" s="1" t="s">
        <v>363</v>
      </c>
      <c r="D112" s="53"/>
      <c r="E112" s="53"/>
      <c r="F112" s="53"/>
      <c r="G112" s="53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1"/>
      <c r="Z112" s="51"/>
    </row>
    <row r="113" spans="1:26" x14ac:dyDescent="0.3">
      <c r="A113" s="36" t="s">
        <v>570</v>
      </c>
      <c r="B113" s="35" t="s">
        <v>364</v>
      </c>
      <c r="C113" s="33" t="s">
        <v>365</v>
      </c>
      <c r="D113" s="53"/>
      <c r="E113" s="53"/>
      <c r="F113" s="53"/>
      <c r="G113" s="53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1"/>
      <c r="Z113" s="51"/>
    </row>
    <row r="114" spans="1:26" x14ac:dyDescent="0.3">
      <c r="A114" s="36" t="s">
        <v>571</v>
      </c>
      <c r="B114" s="35" t="s">
        <v>366</v>
      </c>
      <c r="C114" s="33" t="s">
        <v>367</v>
      </c>
      <c r="D114" s="53"/>
      <c r="E114" s="53"/>
      <c r="F114" s="53"/>
      <c r="G114" s="53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1"/>
      <c r="Z114" s="51"/>
    </row>
    <row r="115" spans="1:26" x14ac:dyDescent="0.3">
      <c r="A115" s="36" t="s">
        <v>572</v>
      </c>
      <c r="B115" s="35" t="s">
        <v>368</v>
      </c>
      <c r="C115" s="33" t="s">
        <v>369</v>
      </c>
      <c r="D115" s="53"/>
      <c r="E115" s="53"/>
      <c r="F115" s="53"/>
      <c r="G115" s="53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1"/>
      <c r="Z115" s="51"/>
    </row>
    <row r="116" spans="1:26" x14ac:dyDescent="0.3">
      <c r="A116" s="36" t="s">
        <v>573</v>
      </c>
      <c r="B116" s="13" t="s">
        <v>370</v>
      </c>
      <c r="C116" s="1" t="s">
        <v>371</v>
      </c>
      <c r="D116" s="12"/>
      <c r="E116" s="12"/>
      <c r="F116" s="12"/>
      <c r="G116" s="12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1"/>
      <c r="Z116" s="51"/>
    </row>
    <row r="117" spans="1:26" x14ac:dyDescent="0.3">
      <c r="A117" s="36" t="s">
        <v>574</v>
      </c>
      <c r="B117" s="35" t="s">
        <v>372</v>
      </c>
      <c r="C117" s="33" t="s">
        <v>373</v>
      </c>
      <c r="D117" s="53"/>
      <c r="E117" s="53"/>
      <c r="F117" s="53"/>
      <c r="G117" s="53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1"/>
      <c r="Z117" s="51"/>
    </row>
    <row r="118" spans="1:26" x14ac:dyDescent="0.3">
      <c r="A118" s="36" t="s">
        <v>575</v>
      </c>
      <c r="B118" s="34" t="s">
        <v>374</v>
      </c>
      <c r="C118" s="33" t="s">
        <v>375</v>
      </c>
      <c r="D118" s="49"/>
      <c r="E118" s="49"/>
      <c r="F118" s="49"/>
      <c r="G118" s="49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1"/>
      <c r="Z118" s="51"/>
    </row>
    <row r="119" spans="1:26" x14ac:dyDescent="0.3">
      <c r="A119" s="36" t="s">
        <v>576</v>
      </c>
      <c r="B119" s="35" t="s">
        <v>376</v>
      </c>
      <c r="C119" s="33" t="s">
        <v>377</v>
      </c>
      <c r="D119" s="53"/>
      <c r="E119" s="53"/>
      <c r="F119" s="53"/>
      <c r="G119" s="53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1"/>
      <c r="Z119" s="51"/>
    </row>
    <row r="120" spans="1:26" x14ac:dyDescent="0.3">
      <c r="A120" s="36" t="s">
        <v>577</v>
      </c>
      <c r="B120" s="35" t="s">
        <v>378</v>
      </c>
      <c r="C120" s="33" t="s">
        <v>379</v>
      </c>
      <c r="D120" s="53"/>
      <c r="E120" s="53"/>
      <c r="F120" s="53"/>
      <c r="G120" s="53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1"/>
      <c r="Z120" s="51"/>
    </row>
    <row r="121" spans="1:26" x14ac:dyDescent="0.3">
      <c r="A121" s="36" t="s">
        <v>578</v>
      </c>
      <c r="B121" s="13" t="s">
        <v>380</v>
      </c>
      <c r="C121" s="1" t="s">
        <v>381</v>
      </c>
      <c r="D121" s="12"/>
      <c r="E121" s="12"/>
      <c r="F121" s="12"/>
      <c r="G121" s="12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1"/>
      <c r="Z121" s="51"/>
    </row>
    <row r="122" spans="1:26" x14ac:dyDescent="0.3">
      <c r="A122" s="36" t="s">
        <v>579</v>
      </c>
      <c r="B122" s="34" t="s">
        <v>382</v>
      </c>
      <c r="C122" s="33" t="s">
        <v>383</v>
      </c>
      <c r="D122" s="49"/>
      <c r="E122" s="49"/>
      <c r="F122" s="49"/>
      <c r="G122" s="49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1"/>
      <c r="Z122" s="51"/>
    </row>
    <row r="123" spans="1:26" ht="15" thickBot="1" x14ac:dyDescent="0.35">
      <c r="A123" s="36" t="s">
        <v>580</v>
      </c>
      <c r="B123" s="56" t="s">
        <v>384</v>
      </c>
      <c r="C123" s="57" t="s">
        <v>385</v>
      </c>
      <c r="D123" s="58">
        <f>SUM(D103:D122)</f>
        <v>1104</v>
      </c>
      <c r="E123" s="58">
        <f>SUM(E103:E122)</f>
        <v>147467</v>
      </c>
      <c r="F123" s="58"/>
      <c r="G123" s="58">
        <f>SUM(D123:F123)</f>
        <v>148571</v>
      </c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1"/>
      <c r="Z123" s="51"/>
    </row>
    <row r="124" spans="1:26" ht="15" thickBot="1" x14ac:dyDescent="0.35">
      <c r="A124" s="36" t="s">
        <v>581</v>
      </c>
      <c r="B124" s="59" t="s">
        <v>386</v>
      </c>
      <c r="C124" s="60"/>
      <c r="D124" s="14">
        <f>D27+D28+D51+D61+D76+D123</f>
        <v>34022</v>
      </c>
      <c r="E124" s="14">
        <f>SUM(E99+E123)</f>
        <v>594151</v>
      </c>
      <c r="F124" s="15"/>
      <c r="G124" s="16">
        <f>SUM(D124:F124)</f>
        <v>628173</v>
      </c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x14ac:dyDescent="0.3">
      <c r="C125" s="51"/>
      <c r="D125" s="17"/>
      <c r="E125" s="17"/>
      <c r="F125" s="17"/>
      <c r="G125" s="17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x14ac:dyDescent="0.3">
      <c r="C126" s="51"/>
      <c r="D126" s="17"/>
      <c r="E126" s="17"/>
      <c r="F126" s="17"/>
      <c r="G126" s="17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x14ac:dyDescent="0.3">
      <c r="C127" s="51"/>
      <c r="D127" s="17"/>
      <c r="E127" s="17"/>
      <c r="F127" s="17"/>
      <c r="G127" s="17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x14ac:dyDescent="0.3">
      <c r="C128" s="51"/>
      <c r="D128" s="17"/>
      <c r="E128" s="17"/>
      <c r="F128" s="17"/>
      <c r="G128" s="17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3:26" x14ac:dyDescent="0.3">
      <c r="C129" s="51"/>
      <c r="D129" s="17"/>
      <c r="E129" s="17"/>
      <c r="F129" s="17"/>
      <c r="G129" s="17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3:26" x14ac:dyDescent="0.3">
      <c r="C130" s="51"/>
      <c r="D130" s="17"/>
      <c r="E130" s="17"/>
      <c r="F130" s="17"/>
      <c r="G130" s="17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3:26" x14ac:dyDescent="0.3">
      <c r="C131" s="51"/>
      <c r="D131" s="17"/>
      <c r="E131" s="17"/>
      <c r="F131" s="17"/>
      <c r="G131" s="17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3:26" x14ac:dyDescent="0.3">
      <c r="C132" s="51"/>
      <c r="D132" s="17"/>
      <c r="E132" s="17"/>
      <c r="F132" s="17"/>
      <c r="G132" s="17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3:26" x14ac:dyDescent="0.3">
      <c r="C133" s="51"/>
      <c r="D133" s="17"/>
      <c r="E133" s="17"/>
      <c r="F133" s="17"/>
      <c r="G133" s="17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3:26" x14ac:dyDescent="0.3">
      <c r="C134" s="51"/>
      <c r="D134" s="17"/>
      <c r="E134" s="17"/>
      <c r="F134" s="17"/>
      <c r="G134" s="17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3:26" x14ac:dyDescent="0.3">
      <c r="C135" s="51"/>
      <c r="D135" s="17"/>
      <c r="E135" s="17"/>
      <c r="F135" s="17"/>
      <c r="G135" s="17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3:26" x14ac:dyDescent="0.3">
      <c r="C136" s="51"/>
      <c r="D136" s="17"/>
      <c r="E136" s="17"/>
      <c r="F136" s="17"/>
      <c r="G136" s="17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3:26" x14ac:dyDescent="0.3">
      <c r="C137" s="51"/>
      <c r="D137" s="17"/>
      <c r="E137" s="17"/>
      <c r="F137" s="17"/>
      <c r="G137" s="17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3:26" x14ac:dyDescent="0.3">
      <c r="C138" s="51"/>
      <c r="D138" s="17"/>
      <c r="E138" s="17"/>
      <c r="F138" s="17"/>
      <c r="G138" s="17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3:26" x14ac:dyDescent="0.3">
      <c r="C139" s="51"/>
      <c r="D139" s="17"/>
      <c r="E139" s="17"/>
      <c r="F139" s="17"/>
      <c r="G139" s="17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3:26" x14ac:dyDescent="0.3">
      <c r="C140" s="51"/>
      <c r="D140" s="17"/>
      <c r="E140" s="17"/>
      <c r="F140" s="17"/>
      <c r="G140" s="17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3:26" x14ac:dyDescent="0.3">
      <c r="C141" s="51"/>
      <c r="D141" s="17"/>
      <c r="E141" s="17"/>
      <c r="F141" s="17"/>
      <c r="G141" s="17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3:26" x14ac:dyDescent="0.3">
      <c r="C142" s="51"/>
      <c r="D142" s="17"/>
      <c r="E142" s="17"/>
      <c r="F142" s="17"/>
      <c r="G142" s="17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3:26" x14ac:dyDescent="0.3">
      <c r="C143" s="51"/>
      <c r="D143" s="17"/>
      <c r="E143" s="17"/>
      <c r="F143" s="17"/>
      <c r="G143" s="17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3:26" x14ac:dyDescent="0.3">
      <c r="C144" s="51"/>
      <c r="D144" s="17"/>
      <c r="E144" s="17"/>
      <c r="F144" s="17"/>
      <c r="G144" s="17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3:26" x14ac:dyDescent="0.3">
      <c r="C145" s="51"/>
      <c r="D145" s="17"/>
      <c r="E145" s="17"/>
      <c r="F145" s="17"/>
      <c r="G145" s="17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3:26" x14ac:dyDescent="0.3">
      <c r="C146" s="51"/>
      <c r="D146" s="17"/>
      <c r="E146" s="17"/>
      <c r="F146" s="17"/>
      <c r="G146" s="17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3:26" x14ac:dyDescent="0.3">
      <c r="C147" s="51"/>
      <c r="D147" s="17"/>
      <c r="E147" s="17"/>
      <c r="F147" s="17"/>
      <c r="G147" s="17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3:26" x14ac:dyDescent="0.3">
      <c r="C148" s="51"/>
      <c r="D148" s="17"/>
      <c r="E148" s="17"/>
      <c r="F148" s="17"/>
      <c r="G148" s="17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3:26" x14ac:dyDescent="0.3">
      <c r="C149" s="51"/>
      <c r="D149" s="17"/>
      <c r="E149" s="17"/>
      <c r="F149" s="17"/>
      <c r="G149" s="17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3:26" x14ac:dyDescent="0.3">
      <c r="C150" s="51"/>
      <c r="D150" s="17"/>
      <c r="E150" s="17"/>
      <c r="F150" s="17"/>
      <c r="G150" s="17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3:26" x14ac:dyDescent="0.3"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3:26" x14ac:dyDescent="0.3"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3:26" x14ac:dyDescent="0.3"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3:26" x14ac:dyDescent="0.3"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3:26" x14ac:dyDescent="0.3"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3:26" x14ac:dyDescent="0.3"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3:26" x14ac:dyDescent="0.3"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3:26" x14ac:dyDescent="0.3"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3:26" x14ac:dyDescent="0.3"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3:26" x14ac:dyDescent="0.3"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3:26" x14ac:dyDescent="0.3"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3:26" x14ac:dyDescent="0.3"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3:26" x14ac:dyDescent="0.3"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3:26" x14ac:dyDescent="0.3"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3:26" x14ac:dyDescent="0.3"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3:26" x14ac:dyDescent="0.3"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3:26" x14ac:dyDescent="0.3"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3:26" x14ac:dyDescent="0.3"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3:26" x14ac:dyDescent="0.3"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3:26" x14ac:dyDescent="0.3"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3:26" x14ac:dyDescent="0.3"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3:26" x14ac:dyDescent="0.3"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3:26" x14ac:dyDescent="0.3"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</sheetData>
  <mergeCells count="2">
    <mergeCell ref="B2:G2"/>
    <mergeCell ref="B3:G3"/>
  </mergeCells>
  <phoneticPr fontId="25" type="noConversion"/>
  <printOptions horizontalCentered="1"/>
  <pageMargins left="0.19685039370078741" right="0.19685039370078741" top="0.55118110236220474" bottom="0.55118110236220474" header="0.31496062992125984" footer="0.31496062992125984"/>
  <pageSetup paperSize="9" scale="37" fitToWidth="0" orientation="portrait" r:id="rId1"/>
  <headerFooter>
    <oddHeader xml:space="preserve">&amp;R2. melléklet a ../2022.(...) önkormányzati rendelethez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B19D3-ED39-41FF-9D0E-C1458854620C}">
  <dimension ref="A2:H34"/>
  <sheetViews>
    <sheetView workbookViewId="0">
      <selection activeCell="F14" sqref="F14"/>
    </sheetView>
  </sheetViews>
  <sheetFormatPr defaultColWidth="9.109375" defaultRowHeight="13.8" x14ac:dyDescent="0.25"/>
  <cols>
    <col min="1" max="1" width="5.77734375" style="25" customWidth="1"/>
    <col min="2" max="2" width="10.21875" style="25" customWidth="1"/>
    <col min="3" max="3" width="70.109375" style="25" customWidth="1"/>
    <col min="4" max="4" width="12.33203125" style="25" bestFit="1" customWidth="1"/>
    <col min="5" max="5" width="15.44140625" style="25" customWidth="1"/>
    <col min="6" max="6" width="20.5546875" style="25" customWidth="1"/>
    <col min="7" max="7" width="16.44140625" style="95" customWidth="1"/>
    <col min="8" max="8" width="17.6640625" style="95" customWidth="1"/>
    <col min="9" max="16384" width="9.109375" style="25"/>
  </cols>
  <sheetData>
    <row r="2" spans="1:8" x14ac:dyDescent="0.25">
      <c r="B2" s="157" t="s">
        <v>434</v>
      </c>
      <c r="C2" s="157"/>
      <c r="D2" s="157"/>
      <c r="E2" s="157"/>
      <c r="F2" s="157"/>
      <c r="G2" s="157"/>
      <c r="H2" s="93"/>
    </row>
    <row r="3" spans="1:8" x14ac:dyDescent="0.25">
      <c r="B3" s="158" t="s">
        <v>387</v>
      </c>
      <c r="C3" s="158"/>
      <c r="D3" s="158"/>
      <c r="E3" s="158"/>
      <c r="F3" s="158"/>
      <c r="G3" s="158"/>
      <c r="H3" s="94"/>
    </row>
    <row r="4" spans="1:8" x14ac:dyDescent="0.25">
      <c r="B4" s="61"/>
      <c r="C4" s="61"/>
      <c r="D4" s="61"/>
      <c r="E4" s="61"/>
      <c r="F4" s="61"/>
    </row>
    <row r="5" spans="1:8" x14ac:dyDescent="0.25">
      <c r="B5" s="62"/>
      <c r="C5" s="62"/>
      <c r="D5" s="62"/>
      <c r="E5" s="62"/>
      <c r="F5" s="63" t="s">
        <v>388</v>
      </c>
    </row>
    <row r="6" spans="1:8" x14ac:dyDescent="0.25">
      <c r="B6" s="62" t="s">
        <v>458</v>
      </c>
      <c r="C6" s="62" t="s">
        <v>459</v>
      </c>
      <c r="D6" s="62" t="s">
        <v>460</v>
      </c>
      <c r="E6" s="62" t="s">
        <v>461</v>
      </c>
      <c r="F6" s="130" t="s">
        <v>462</v>
      </c>
    </row>
    <row r="7" spans="1:8" x14ac:dyDescent="0.25">
      <c r="B7" s="67" t="s">
        <v>389</v>
      </c>
      <c r="C7" s="68" t="s">
        <v>390</v>
      </c>
      <c r="D7" s="69" t="s">
        <v>391</v>
      </c>
      <c r="E7" s="69" t="s">
        <v>392</v>
      </c>
      <c r="F7" s="69" t="s">
        <v>430</v>
      </c>
      <c r="G7" s="96"/>
      <c r="H7" s="96"/>
    </row>
    <row r="8" spans="1:8" ht="14.4" thickBot="1" x14ac:dyDescent="0.3">
      <c r="B8" s="70" t="s">
        <v>393</v>
      </c>
      <c r="C8" s="70"/>
      <c r="D8" s="64" t="s">
        <v>394</v>
      </c>
      <c r="E8" s="64" t="s">
        <v>395</v>
      </c>
      <c r="F8" s="92">
        <v>2022</v>
      </c>
      <c r="G8" s="96"/>
      <c r="H8" s="96"/>
    </row>
    <row r="9" spans="1:8" ht="14.4" thickTop="1" x14ac:dyDescent="0.25">
      <c r="A9" s="25" t="s">
        <v>464</v>
      </c>
      <c r="B9" s="71" t="s">
        <v>396</v>
      </c>
      <c r="C9" s="71"/>
      <c r="D9" s="65"/>
      <c r="E9" s="66"/>
      <c r="F9" s="66"/>
    </row>
    <row r="10" spans="1:8" ht="14.4" x14ac:dyDescent="0.3">
      <c r="A10" s="25" t="s">
        <v>448</v>
      </c>
      <c r="B10" s="62"/>
      <c r="C10" s="72" t="s">
        <v>397</v>
      </c>
      <c r="D10" s="18">
        <v>534</v>
      </c>
      <c r="E10" s="18"/>
      <c r="F10" s="18"/>
    </row>
    <row r="11" spans="1:8" x14ac:dyDescent="0.25">
      <c r="A11" s="25" t="s">
        <v>465</v>
      </c>
      <c r="B11" s="62" t="s">
        <v>436</v>
      </c>
      <c r="C11" s="62" t="s">
        <v>398</v>
      </c>
      <c r="D11" s="19"/>
      <c r="E11" s="18"/>
      <c r="F11" s="18">
        <f>3264341+103629</f>
        <v>3367970</v>
      </c>
      <c r="G11" s="97"/>
      <c r="H11" s="97"/>
    </row>
    <row r="12" spans="1:8" x14ac:dyDescent="0.25">
      <c r="A12" s="25" t="s">
        <v>466</v>
      </c>
      <c r="B12" s="62" t="s">
        <v>435</v>
      </c>
      <c r="C12" s="62" t="s">
        <v>399</v>
      </c>
      <c r="D12" s="18"/>
      <c r="E12" s="18"/>
      <c r="F12" s="18">
        <f>2561637+120077</f>
        <v>2681714</v>
      </c>
      <c r="G12" s="97"/>
      <c r="H12" s="97"/>
    </row>
    <row r="13" spans="1:8" x14ac:dyDescent="0.25">
      <c r="A13" s="25" t="s">
        <v>467</v>
      </c>
      <c r="B13" s="62" t="s">
        <v>437</v>
      </c>
      <c r="C13" s="62" t="s">
        <v>400</v>
      </c>
      <c r="D13" s="18"/>
      <c r="E13" s="18"/>
      <c r="F13" s="18">
        <f>848012+196641</f>
        <v>1044653</v>
      </c>
      <c r="G13" s="97"/>
      <c r="H13" s="97"/>
    </row>
    <row r="14" spans="1:8" x14ac:dyDescent="0.25">
      <c r="A14" s="25" t="s">
        <v>468</v>
      </c>
      <c r="B14" s="62" t="s">
        <v>438</v>
      </c>
      <c r="C14" s="62" t="s">
        <v>401</v>
      </c>
      <c r="D14" s="18"/>
      <c r="E14" s="18"/>
      <c r="F14" s="20">
        <f>1299740+55308</f>
        <v>1355048</v>
      </c>
      <c r="G14" s="97"/>
      <c r="H14" s="97"/>
    </row>
    <row r="15" spans="1:8" x14ac:dyDescent="0.25">
      <c r="A15" s="25" t="s">
        <v>469</v>
      </c>
      <c r="B15" s="62" t="s">
        <v>439</v>
      </c>
      <c r="C15" s="62" t="s">
        <v>402</v>
      </c>
      <c r="D15" s="18"/>
      <c r="E15" s="18"/>
      <c r="F15" s="18">
        <f>8732853+873286</f>
        <v>9606139</v>
      </c>
      <c r="G15" s="97"/>
      <c r="H15" s="97"/>
    </row>
    <row r="16" spans="1:8" x14ac:dyDescent="0.25">
      <c r="A16" s="25" t="s">
        <v>470</v>
      </c>
      <c r="B16" s="62" t="s">
        <v>440</v>
      </c>
      <c r="C16" s="62" t="s">
        <v>403</v>
      </c>
      <c r="D16" s="18"/>
      <c r="E16" s="18">
        <v>2550</v>
      </c>
      <c r="F16" s="18">
        <f>159593+9388</f>
        <v>168981</v>
      </c>
      <c r="G16" s="97"/>
      <c r="H16" s="97"/>
    </row>
    <row r="17" spans="1:8" ht="14.4" thickBot="1" x14ac:dyDescent="0.3">
      <c r="A17" s="25" t="s">
        <v>471</v>
      </c>
      <c r="B17" s="62"/>
      <c r="C17" s="73" t="s">
        <v>404</v>
      </c>
      <c r="D17" s="21"/>
      <c r="E17" s="21"/>
      <c r="F17" s="22">
        <f>SUM(F11:F16)</f>
        <v>18224505</v>
      </c>
      <c r="G17" s="98"/>
      <c r="H17" s="98"/>
    </row>
    <row r="18" spans="1:8" x14ac:dyDescent="0.25">
      <c r="A18" s="25" t="s">
        <v>472</v>
      </c>
      <c r="B18" s="127" t="s">
        <v>441</v>
      </c>
      <c r="C18" s="75" t="s">
        <v>405</v>
      </c>
      <c r="D18" s="18"/>
      <c r="E18" s="18"/>
      <c r="F18" s="18">
        <v>2978630</v>
      </c>
      <c r="G18" s="97"/>
      <c r="H18" s="97"/>
    </row>
    <row r="19" spans="1:8" x14ac:dyDescent="0.25">
      <c r="A19" s="25" t="s">
        <v>473</v>
      </c>
      <c r="B19" s="74"/>
      <c r="C19" s="75" t="s">
        <v>406</v>
      </c>
      <c r="D19" s="23"/>
      <c r="E19" s="18"/>
      <c r="F19" s="18"/>
      <c r="G19" s="97"/>
      <c r="H19" s="97"/>
    </row>
    <row r="20" spans="1:8" x14ac:dyDescent="0.25">
      <c r="A20" s="25" t="s">
        <v>474</v>
      </c>
      <c r="B20" s="62" t="s">
        <v>442</v>
      </c>
      <c r="C20" s="62" t="s">
        <v>407</v>
      </c>
      <c r="D20" s="23">
        <v>6</v>
      </c>
      <c r="E20" s="18">
        <f>67810+6000</f>
        <v>73810</v>
      </c>
      <c r="F20" s="18">
        <f>D20*E20</f>
        <v>442860</v>
      </c>
      <c r="G20" s="97"/>
      <c r="H20" s="97"/>
    </row>
    <row r="21" spans="1:8" x14ac:dyDescent="0.25">
      <c r="A21" s="25" t="s">
        <v>475</v>
      </c>
      <c r="B21" s="62" t="s">
        <v>443</v>
      </c>
      <c r="C21" s="62" t="s">
        <v>412</v>
      </c>
      <c r="D21" s="23">
        <v>4</v>
      </c>
      <c r="E21" s="18">
        <v>25000</v>
      </c>
      <c r="F21" s="18">
        <f>D21*E21</f>
        <v>100000</v>
      </c>
      <c r="G21" s="97"/>
      <c r="H21" s="97"/>
    </row>
    <row r="22" spans="1:8" x14ac:dyDescent="0.25">
      <c r="A22" s="25" t="s">
        <v>476</v>
      </c>
      <c r="B22" s="62" t="s">
        <v>444</v>
      </c>
      <c r="C22" s="62" t="s">
        <v>445</v>
      </c>
      <c r="D22" s="23">
        <v>1</v>
      </c>
      <c r="E22" s="18">
        <f>381130+82000</f>
        <v>463130</v>
      </c>
      <c r="F22" s="18">
        <f>D22*E22</f>
        <v>463130</v>
      </c>
      <c r="G22" s="97"/>
      <c r="H22" s="97"/>
    </row>
    <row r="23" spans="1:8" x14ac:dyDescent="0.25">
      <c r="A23" s="25" t="s">
        <v>477</v>
      </c>
      <c r="B23" s="62" t="s">
        <v>446</v>
      </c>
      <c r="C23" s="62" t="s">
        <v>411</v>
      </c>
      <c r="D23" s="23"/>
      <c r="E23" s="18"/>
      <c r="F23" s="18">
        <f>4590600+551700</f>
        <v>5142300</v>
      </c>
      <c r="G23" s="97"/>
      <c r="H23" s="97"/>
    </row>
    <row r="24" spans="1:8" x14ac:dyDescent="0.25">
      <c r="A24" s="25" t="s">
        <v>478</v>
      </c>
      <c r="B24" s="136" t="s">
        <v>454</v>
      </c>
      <c r="C24" s="62" t="s">
        <v>455</v>
      </c>
      <c r="D24" s="23"/>
      <c r="E24" s="18"/>
      <c r="F24" s="18">
        <v>607195</v>
      </c>
      <c r="G24" s="97"/>
      <c r="H24" s="97"/>
    </row>
    <row r="25" spans="1:8" ht="14.4" thickBot="1" x14ac:dyDescent="0.3">
      <c r="A25" s="25" t="s">
        <v>479</v>
      </c>
      <c r="B25" s="74"/>
      <c r="C25" s="73" t="s">
        <v>408</v>
      </c>
      <c r="D25" s="22"/>
      <c r="E25" s="22"/>
      <c r="F25" s="22">
        <f>SUM(F18:F24)</f>
        <v>9734115</v>
      </c>
      <c r="G25" s="99"/>
      <c r="H25" s="99"/>
    </row>
    <row r="26" spans="1:8" ht="14.4" thickBot="1" x14ac:dyDescent="0.3">
      <c r="A26" s="25" t="s">
        <v>480</v>
      </c>
      <c r="B26" s="127" t="s">
        <v>447</v>
      </c>
      <c r="C26" s="74" t="s">
        <v>409</v>
      </c>
      <c r="D26" s="18"/>
      <c r="E26" s="18"/>
      <c r="F26" s="24">
        <v>2270000</v>
      </c>
      <c r="G26" s="98"/>
      <c r="H26" s="98"/>
    </row>
    <row r="27" spans="1:8" ht="14.4" thickTop="1" x14ac:dyDescent="0.25">
      <c r="A27" s="25" t="s">
        <v>481</v>
      </c>
      <c r="B27" s="71" t="s">
        <v>450</v>
      </c>
      <c r="C27" s="128"/>
      <c r="D27" s="18"/>
      <c r="E27" s="18"/>
      <c r="F27" s="24"/>
      <c r="G27" s="98"/>
      <c r="H27" s="98"/>
    </row>
    <row r="28" spans="1:8" x14ac:dyDescent="0.25">
      <c r="A28" s="25" t="s">
        <v>482</v>
      </c>
      <c r="B28" s="127" t="s">
        <v>448</v>
      </c>
      <c r="C28" s="74" t="s">
        <v>449</v>
      </c>
      <c r="D28" s="18"/>
      <c r="E28" s="18"/>
      <c r="F28" s="24"/>
      <c r="G28" s="98"/>
      <c r="H28" s="98"/>
    </row>
    <row r="29" spans="1:8" x14ac:dyDescent="0.25">
      <c r="A29" s="25" t="s">
        <v>483</v>
      </c>
      <c r="B29" s="127"/>
      <c r="C29" s="62" t="s">
        <v>451</v>
      </c>
      <c r="D29" s="18"/>
      <c r="E29" s="18"/>
      <c r="F29" s="23">
        <v>1957827</v>
      </c>
      <c r="G29" s="98"/>
      <c r="H29" s="98"/>
    </row>
    <row r="30" spans="1:8" x14ac:dyDescent="0.25">
      <c r="A30" s="25" t="s">
        <v>484</v>
      </c>
      <c r="B30" s="127"/>
      <c r="C30" s="145" t="s">
        <v>582</v>
      </c>
      <c r="D30" s="146"/>
      <c r="E30" s="146"/>
      <c r="F30" s="147">
        <v>1044312</v>
      </c>
      <c r="G30" s="98"/>
      <c r="H30" s="98"/>
    </row>
    <row r="31" spans="1:8" ht="14.4" thickBot="1" x14ac:dyDescent="0.3">
      <c r="A31" s="25" t="s">
        <v>485</v>
      </c>
      <c r="B31" s="127"/>
      <c r="C31" s="62" t="s">
        <v>583</v>
      </c>
      <c r="D31" s="18"/>
      <c r="E31" s="18"/>
      <c r="F31" s="24">
        <f>SUM(F29:F30)</f>
        <v>3002139</v>
      </c>
      <c r="G31" s="98"/>
      <c r="H31" s="98"/>
    </row>
    <row r="32" spans="1:8" ht="14.4" thickTop="1" x14ac:dyDescent="0.25">
      <c r="A32" s="25" t="s">
        <v>486</v>
      </c>
      <c r="B32" s="139" t="s">
        <v>457</v>
      </c>
      <c r="C32" s="128"/>
      <c r="D32" s="137"/>
      <c r="E32" s="137"/>
      <c r="F32" s="138">
        <v>706220</v>
      </c>
      <c r="G32" s="97"/>
      <c r="H32" s="97"/>
    </row>
    <row r="33" spans="1:8" ht="14.4" thickBot="1" x14ac:dyDescent="0.3">
      <c r="A33" s="25" t="s">
        <v>487</v>
      </c>
      <c r="B33" s="129"/>
      <c r="C33" s="76" t="s">
        <v>410</v>
      </c>
      <c r="D33" s="77"/>
      <c r="E33" s="77"/>
      <c r="F33" s="77">
        <f>F17+F25+F26+F31+F32</f>
        <v>33936979</v>
      </c>
      <c r="G33" s="100"/>
      <c r="H33" s="100"/>
    </row>
    <row r="34" spans="1:8" ht="14.4" thickTop="1" x14ac:dyDescent="0.25"/>
  </sheetData>
  <mergeCells count="2">
    <mergeCell ref="B2:G2"/>
    <mergeCell ref="B3:G3"/>
  </mergeCells>
  <phoneticPr fontId="25" type="noConversion"/>
  <pageMargins left="0.70866141732283472" right="0.70866141732283472" top="0.74803149606299213" bottom="0.35433070866141736" header="0.31496062992125984" footer="0.31496062992125984"/>
  <pageSetup paperSize="9" scale="90" orientation="landscape" r:id="rId1"/>
  <headerFooter>
    <oddHeader xml:space="preserve">&amp;R3. melléklet  a ../2022.(...) önkormányzati 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50A81-5E99-410B-8E1F-92AAE722F6B0}">
  <dimension ref="A1:D24"/>
  <sheetViews>
    <sheetView tabSelected="1" workbookViewId="0">
      <selection activeCell="H3" sqref="H3"/>
    </sheetView>
  </sheetViews>
  <sheetFormatPr defaultRowHeight="14.4" x14ac:dyDescent="0.3"/>
  <cols>
    <col min="1" max="1" width="4.109375" customWidth="1"/>
    <col min="2" max="2" width="51.77734375" customWidth="1"/>
    <col min="3" max="3" width="8.88671875" customWidth="1"/>
    <col min="4" max="4" width="21.6640625" customWidth="1"/>
  </cols>
  <sheetData>
    <row r="1" spans="1:4" ht="18" x14ac:dyDescent="0.35">
      <c r="A1" s="160" t="s">
        <v>432</v>
      </c>
      <c r="B1" s="160"/>
      <c r="C1" s="160"/>
      <c r="D1" s="160"/>
    </row>
    <row r="2" spans="1:4" ht="13.8" customHeight="1" x14ac:dyDescent="0.35">
      <c r="A2" s="175"/>
      <c r="B2" s="175"/>
      <c r="C2" s="175"/>
      <c r="D2" s="175"/>
    </row>
    <row r="3" spans="1:4" ht="18" x14ac:dyDescent="0.35">
      <c r="A3" s="160" t="s">
        <v>597</v>
      </c>
      <c r="B3" s="160"/>
      <c r="C3" s="160"/>
      <c r="D3" s="160"/>
    </row>
    <row r="4" spans="1:4" ht="18" x14ac:dyDescent="0.35">
      <c r="A4" s="175"/>
      <c r="B4" s="175"/>
      <c r="C4" s="175"/>
      <c r="D4" s="175"/>
    </row>
    <row r="5" spans="1:4" ht="18" customHeight="1" x14ac:dyDescent="0.3">
      <c r="A5" s="159"/>
      <c r="B5" s="159" t="s">
        <v>458</v>
      </c>
      <c r="C5" s="159" t="s">
        <v>459</v>
      </c>
      <c r="D5" s="159" t="s">
        <v>460</v>
      </c>
    </row>
    <row r="6" spans="1:4" ht="35.4" customHeight="1" x14ac:dyDescent="0.3">
      <c r="A6" s="25"/>
      <c r="B6" s="161" t="s">
        <v>1</v>
      </c>
      <c r="C6" s="162" t="s">
        <v>166</v>
      </c>
      <c r="D6" s="163" t="s">
        <v>584</v>
      </c>
    </row>
    <row r="7" spans="1:4" ht="15" customHeight="1" x14ac:dyDescent="0.3">
      <c r="A7" s="25" t="s">
        <v>464</v>
      </c>
      <c r="B7" s="164" t="s">
        <v>298</v>
      </c>
      <c r="C7" s="165" t="s">
        <v>299</v>
      </c>
      <c r="D7" s="166">
        <f>SUM(D8)</f>
        <v>2490</v>
      </c>
    </row>
    <row r="8" spans="1:4" ht="15" customHeight="1" x14ac:dyDescent="0.3">
      <c r="A8" s="25" t="s">
        <v>448</v>
      </c>
      <c r="B8" s="167" t="s">
        <v>585</v>
      </c>
      <c r="C8" s="165"/>
      <c r="D8" s="168">
        <v>2490</v>
      </c>
    </row>
    <row r="9" spans="1:4" ht="15" customHeight="1" x14ac:dyDescent="0.3">
      <c r="A9" s="25" t="s">
        <v>465</v>
      </c>
      <c r="B9" s="164" t="s">
        <v>586</v>
      </c>
      <c r="C9" s="165" t="s">
        <v>301</v>
      </c>
      <c r="D9" s="166">
        <f>SUM(D10:D13)</f>
        <v>70146</v>
      </c>
    </row>
    <row r="10" spans="1:4" ht="15" customHeight="1" x14ac:dyDescent="0.3">
      <c r="A10" s="25" t="s">
        <v>466</v>
      </c>
      <c r="B10" s="167" t="s">
        <v>587</v>
      </c>
      <c r="C10" s="165"/>
      <c r="D10" s="169">
        <v>10408</v>
      </c>
    </row>
    <row r="11" spans="1:4" ht="15" customHeight="1" x14ac:dyDescent="0.3">
      <c r="A11" s="25" t="s">
        <v>467</v>
      </c>
      <c r="B11" s="170" t="s">
        <v>588</v>
      </c>
      <c r="C11" s="165"/>
      <c r="D11" s="168">
        <v>28369</v>
      </c>
    </row>
    <row r="12" spans="1:4" ht="15" customHeight="1" x14ac:dyDescent="0.3">
      <c r="A12" s="25" t="s">
        <v>468</v>
      </c>
      <c r="B12" s="170" t="s">
        <v>589</v>
      </c>
      <c r="C12" s="165"/>
      <c r="D12" s="168">
        <v>31239</v>
      </c>
    </row>
    <row r="13" spans="1:4" ht="15" customHeight="1" x14ac:dyDescent="0.3">
      <c r="A13" s="25" t="s">
        <v>469</v>
      </c>
      <c r="B13" s="170" t="s">
        <v>590</v>
      </c>
      <c r="C13" s="165"/>
      <c r="D13" s="168">
        <v>130</v>
      </c>
    </row>
    <row r="14" spans="1:4" ht="15" customHeight="1" x14ac:dyDescent="0.3">
      <c r="A14" s="25" t="s">
        <v>470</v>
      </c>
      <c r="B14" s="171" t="s">
        <v>591</v>
      </c>
      <c r="C14" s="165" t="s">
        <v>305</v>
      </c>
      <c r="D14" s="166">
        <f>SUM(D15:D16)</f>
        <v>900</v>
      </c>
    </row>
    <row r="15" spans="1:4" ht="15" customHeight="1" x14ac:dyDescent="0.3">
      <c r="A15" s="25" t="s">
        <v>471</v>
      </c>
      <c r="B15" s="170" t="s">
        <v>592</v>
      </c>
      <c r="C15" s="165"/>
      <c r="D15" s="168">
        <v>100</v>
      </c>
    </row>
    <row r="16" spans="1:4" ht="15" customHeight="1" x14ac:dyDescent="0.3">
      <c r="A16" s="25" t="s">
        <v>472</v>
      </c>
      <c r="B16" s="170" t="s">
        <v>593</v>
      </c>
      <c r="C16" s="165"/>
      <c r="D16" s="168">
        <v>800</v>
      </c>
    </row>
    <row r="17" spans="1:4" ht="15" customHeight="1" x14ac:dyDescent="0.3">
      <c r="A17" s="25" t="s">
        <v>473</v>
      </c>
      <c r="B17" s="170" t="s">
        <v>598</v>
      </c>
      <c r="C17" s="165" t="s">
        <v>307</v>
      </c>
      <c r="D17" s="166">
        <v>20108</v>
      </c>
    </row>
    <row r="18" spans="1:4" ht="15" customHeight="1" x14ac:dyDescent="0.3">
      <c r="A18" s="25" t="s">
        <v>474</v>
      </c>
      <c r="B18" s="172" t="s">
        <v>308</v>
      </c>
      <c r="C18" s="173" t="s">
        <v>309</v>
      </c>
      <c r="D18" s="174">
        <f>SUM(D7,D9,D14,D17)</f>
        <v>93644</v>
      </c>
    </row>
    <row r="19" spans="1:4" ht="15" customHeight="1" x14ac:dyDescent="0.3">
      <c r="A19" s="25" t="s">
        <v>475</v>
      </c>
      <c r="B19" s="164" t="s">
        <v>310</v>
      </c>
      <c r="C19" s="165" t="s">
        <v>311</v>
      </c>
      <c r="D19" s="166">
        <f>SUM(D20:D22)</f>
        <v>268210</v>
      </c>
    </row>
    <row r="20" spans="1:4" ht="15" customHeight="1" x14ac:dyDescent="0.3">
      <c r="A20" s="25" t="s">
        <v>476</v>
      </c>
      <c r="B20" s="167" t="s">
        <v>594</v>
      </c>
      <c r="C20" s="165"/>
      <c r="D20" s="168">
        <v>235458</v>
      </c>
    </row>
    <row r="21" spans="1:4" ht="15" customHeight="1" x14ac:dyDescent="0.3">
      <c r="A21" s="25" t="s">
        <v>477</v>
      </c>
      <c r="B21" s="167" t="s">
        <v>595</v>
      </c>
      <c r="C21" s="165"/>
      <c r="D21" s="169">
        <v>1217</v>
      </c>
    </row>
    <row r="22" spans="1:4" ht="15" customHeight="1" x14ac:dyDescent="0.3">
      <c r="A22" s="25" t="s">
        <v>478</v>
      </c>
      <c r="B22" s="167" t="s">
        <v>596</v>
      </c>
      <c r="C22" s="165"/>
      <c r="D22" s="168">
        <v>31535</v>
      </c>
    </row>
    <row r="23" spans="1:4" ht="15" customHeight="1" x14ac:dyDescent="0.3">
      <c r="A23" s="25" t="s">
        <v>479</v>
      </c>
      <c r="B23" s="164" t="s">
        <v>599</v>
      </c>
      <c r="C23" s="165" t="s">
        <v>317</v>
      </c>
      <c r="D23" s="166">
        <v>72417</v>
      </c>
    </row>
    <row r="24" spans="1:4" ht="15" customHeight="1" x14ac:dyDescent="0.3">
      <c r="A24" s="25" t="s">
        <v>480</v>
      </c>
      <c r="B24" s="172" t="s">
        <v>318</v>
      </c>
      <c r="C24" s="173" t="s">
        <v>319</v>
      </c>
      <c r="D24" s="174">
        <f>SUM(D19,D23)</f>
        <v>340627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&amp;R4. melléklet  a ../2022.(...)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1. Bevétel</vt:lpstr>
      <vt:lpstr>2. Kiadás</vt:lpstr>
      <vt:lpstr>3. Állami</vt:lpstr>
      <vt:lpstr>4. Beruházások, felújítások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2022-09-21T13:36:38Z</cp:lastPrinted>
  <dcterms:created xsi:type="dcterms:W3CDTF">2018-06-20T08:53:42Z</dcterms:created>
  <dcterms:modified xsi:type="dcterms:W3CDTF">2022-09-21T13:51:42Z</dcterms:modified>
</cp:coreProperties>
</file>