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28" yWindow="65428" windowWidth="23256" windowHeight="12576" activeTab="0"/>
  </bookViews>
  <sheets>
    <sheet name="Bevétel" sheetId="1" r:id="rId1"/>
    <sheet name="Kiadá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<sst xmlns="http://schemas.openxmlformats.org/spreadsheetml/2006/main" count="460" uniqueCount="428">
  <si>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</si>
  <si>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</si>
  <si>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</si>
  <si>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</si>
  <si>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</si>
  <si>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</si>
  <si>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</si>
  <si>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</si>
  <si>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</si>
  <si>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</si>
  <si>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</si>
  <si>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</si>
  <si>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</si>
  <si>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</si>
  <si>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</si>
  <si>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</si>
  <si>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</si>
  <si>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</si>
  <si>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</si>
  <si>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</si>
  <si>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B13</t>
  </si>
  <si>
    <t>B14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</si>
  <si>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</si>
  <si>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</si>
  <si>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</si>
  <si>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</si>
  <si>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</si>
  <si>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</si>
  <si>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B22</t>
  </si>
  <si>
    <t>B23</t>
  </si>
  <si>
    <t>B24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</si>
  <si>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</si>
  <si>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</si>
  <si>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</si>
  <si>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</si>
  <si>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</si>
  <si>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</si>
  <si>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</si>
  <si>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</si>
  <si>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</si>
  <si>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</si>
  <si>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</si>
  <si>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</si>
  <si>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</si>
  <si>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</si>
  <si>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</si>
  <si>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</si>
  <si>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</si>
  <si>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</si>
  <si>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</si>
  <si>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</si>
  <si>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</si>
  <si>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</si>
  <si>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</si>
  <si>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</si>
  <si>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</si>
  <si>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</si>
  <si>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</si>
  <si>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</si>
  <si>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</si>
  <si>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</si>
  <si>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</si>
  <si>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</si>
  <si>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</si>
  <si>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</si>
  <si>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</si>
  <si>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</si>
  <si>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</si>
  <si>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</si>
  <si>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</si>
  <si>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</si>
  <si>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</si>
  <si>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</si>
  <si>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</si>
  <si>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</si>
  <si>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</si>
  <si>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</si>
  <si>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</si>
  <si>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</si>
  <si>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</si>
  <si>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</si>
  <si>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</si>
  <si>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</si>
  <si>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</si>
  <si>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</si>
  <si>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</si>
  <si>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</si>
  <si>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</si>
  <si>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</si>
  <si>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</si>
  <si>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B61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</si>
  <si>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</si>
  <si>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</si>
  <si>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</si>
  <si>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</si>
  <si>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</si>
  <si>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</si>
  <si>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</si>
  <si>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</si>
  <si>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</si>
  <si>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</si>
  <si>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</si>
  <si>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</si>
  <si>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</si>
  <si>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</si>
  <si>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</si>
  <si>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</si>
  <si>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</si>
  <si>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</si>
  <si>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</si>
  <si>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</si>
  <si>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</si>
  <si>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</si>
  <si>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</si>
  <si>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</si>
  <si>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</si>
  <si>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</si>
  <si>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</si>
  <si>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</si>
  <si>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</si>
  <si>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</si>
  <si>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</si>
  <si>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</si>
  <si>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</si>
  <si>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</si>
  <si>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</si>
  <si>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</si>
  <si>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</si>
  <si>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</si>
  <si>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</si>
  <si>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</si>
  <si>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</si>
  <si>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</si>
  <si>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</si>
  <si>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</si>
  <si>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</si>
  <si>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</si>
  <si>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</si>
  <si>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</si>
  <si>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</si>
  <si>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</si>
  <si>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</si>
  <si>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</si>
  <si>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</si>
  <si>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</si>
  <si>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</si>
  <si>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</si>
  <si>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</si>
  <si>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</si>
  <si>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</si>
  <si>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</si>
  <si>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</si>
  <si>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</si>
  <si>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</si>
  <si>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</si>
  <si>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</si>
  <si>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</si>
  <si>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</si>
  <si>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</si>
  <si>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</si>
  <si>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</si>
  <si>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</si>
  <si>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</si>
  <si>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</si>
  <si>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</si>
  <si>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</si>
  <si>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</si>
  <si>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</si>
  <si>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</si>
  <si>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</si>
  <si>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</si>
  <si>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</si>
  <si>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</si>
  <si>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</si>
  <si>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</si>
  <si>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</si>
  <si>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</si>
  <si>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</si>
  <si>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</si>
  <si>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</si>
  <si>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</si>
  <si>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</si>
  <si>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</si>
  <si>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</si>
  <si>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</si>
  <si>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</si>
  <si>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</si>
  <si>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</si>
  <si>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</si>
  <si>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</si>
  <si>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</si>
  <si>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</si>
  <si>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</si>
  <si>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</si>
  <si>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</si>
  <si>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</si>
  <si>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</si>
  <si>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</si>
  <si>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</si>
  <si>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</si>
  <si>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</si>
  <si>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</si>
  <si>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</si>
  <si>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</si>
  <si>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</si>
  <si>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</si>
  <si>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</si>
  <si>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</si>
  <si>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</si>
  <si>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</si>
  <si>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</si>
  <si>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</si>
  <si>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</si>
  <si>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</si>
  <si>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</si>
  <si>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</si>
  <si>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</si>
  <si>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</si>
  <si>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</si>
  <si>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</si>
  <si>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</si>
  <si>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</si>
  <si>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</si>
  <si>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</si>
  <si>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</si>
  <si>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</si>
  <si>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</si>
  <si>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</si>
  <si>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</si>
  <si>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</si>
  <si>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</si>
  <si>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</si>
  <si>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</si>
  <si>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</si>
  <si>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</si>
  <si>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</si>
  <si>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</si>
  <si>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</si>
  <si>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</si>
  <si>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</si>
  <si>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</si>
  <si>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</si>
  <si>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</si>
  <si>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</si>
  <si>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</si>
  <si>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</si>
  <si>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</si>
  <si>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</si>
  <si>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</si>
  <si>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</si>
  <si>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</si>
  <si>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</si>
  <si>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</si>
  <si>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</si>
  <si>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</si>
  <si>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</si>
  <si>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</si>
  <si>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</si>
  <si>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</si>
  <si>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</si>
  <si>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</si>
  <si>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</si>
  <si>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</si>
  <si>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</si>
  <si>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</si>
  <si>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</si>
  <si>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</si>
  <si>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</si>
  <si>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</si>
  <si>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</si>
  <si>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</si>
  <si>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</si>
  <si>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</si>
  <si>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</si>
  <si>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</si>
  <si>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</si>
  <si>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</si>
  <si>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</si>
  <si>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</si>
  <si>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</si>
  <si>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</si>
  <si>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</si>
  <si>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</si>
  <si>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</si>
  <si>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</si>
  <si>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</si>
  <si>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</si>
  <si>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</si>
  <si>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</si>
  <si>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</si>
  <si>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</si>
  <si>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</si>
  <si>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</si>
  <si>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</si>
  <si>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</si>
  <si>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</si>
  <si>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</si>
  <si>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</si>
  <si>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</si>
  <si>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</si>
  <si>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</si>
  <si>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</si>
  <si>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</si>
  <si>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</si>
  <si>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</si>
  <si>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</si>
  <si>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</si>
  <si>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</si>
  <si>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</si>
  <si>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</si>
  <si>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</si>
  <si>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</si>
  <si>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</si>
  <si>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</si>
  <si>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</si>
  <si>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</si>
  <si>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</si>
  <si>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</si>
  <si>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</si>
  <si>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</si>
  <si>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</si>
  <si>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</si>
  <si>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</si>
  <si>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</si>
  <si>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</si>
  <si>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</si>
  <si>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</si>
  <si>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</si>
  <si>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</si>
  <si>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</si>
  <si>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</si>
  <si>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</si>
  <si>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</si>
  <si>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</si>
  <si>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</si>
  <si>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</si>
  <si>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</si>
  <si>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</si>
  <si>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</si>
  <si>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</si>
  <si>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</si>
  <si>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</si>
  <si>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</si>
  <si>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</si>
  <si>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</si>
  <si>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</si>
  <si>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</si>
  <si>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</si>
  <si>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</si>
  <si>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</si>
  <si>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</si>
  <si>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</si>
  <si>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</si>
  <si>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</si>
  <si>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</si>
  <si>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</si>
  <si>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</si>
  <si>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</si>
  <si>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</si>
  <si>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</si>
  <si>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</si>
  <si>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</si>
  <si>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</si>
  <si>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</si>
  <si>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</si>
  <si>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</si>
  <si>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</si>
  <si>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</si>
  <si>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</si>
  <si>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</si>
  <si>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</si>
  <si>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</si>
  <si>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</si>
  <si>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</si>
  <si>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</si>
  <si>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</si>
  <si>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</si>
  <si>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</si>
  <si>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</si>
  <si>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</si>
  <si>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</si>
  <si>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r>
      <t>Egyéb dologi kiadások</t>
    </r>
    <r>
      <rPr>
        <sz val="11"/>
        <color rgb="FFFF0000"/>
        <rFont val="Bookman Old Style"/>
        <family val="1"/>
      </rPr>
      <t xml:space="preserve"> </t>
    </r>
  </si>
  <si>
    <t>Felhalmozási célú visszatérítendő támogatások, kölcsönök nyújtása államháztartáson kívülre (lakásszerz.támog. + tűzo. Pályázat</t>
  </si>
  <si>
    <t xml:space="preserve">                                                                            </t>
  </si>
  <si>
    <t xml:space="preserve">Értékesítési és forgalmi adók 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</si>
  <si>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</si>
  <si>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</si>
  <si>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</si>
  <si>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</si>
  <si>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</si>
  <si>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</si>
  <si>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</si>
  <si>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Felhalmozási célú átvett pe.  államháztartáson kívülről</t>
  </si>
  <si>
    <t>B75</t>
  </si>
  <si>
    <t>Felhalmozási bevételek  összesen</t>
  </si>
  <si>
    <t>Vagyoni tipusú adók  (építmény, kommunális)</t>
  </si>
  <si>
    <t>Működési célú költségvetési támogatások és kiegészítő támogatások</t>
  </si>
  <si>
    <t>Elszámolásból származó bevételek</t>
  </si>
  <si>
    <t>Eredeti előirányzat</t>
  </si>
  <si>
    <t>Módosított előirányzat</t>
  </si>
  <si>
    <t>Módosítás utáni előir.</t>
  </si>
  <si>
    <t>Módosítás utáni előirányzat</t>
  </si>
  <si>
    <t>Egyéb felhalmozási célú támogatások áht-n belülre (tám.visszafiz.)</t>
  </si>
  <si>
    <t>Települési önkormányzatok szoc. és gyerm.jóléti és gy.étk. fel. támogatása</t>
  </si>
  <si>
    <t>Működési célú garancia- és kezességváll-ból szárm. megtér. áht-n belülről</t>
  </si>
  <si>
    <t>Működési célú visszatérítendő tám., kölcsönök visszatér. áht-n belülről</t>
  </si>
  <si>
    <t>Működési célú visszatérítendő tám., kölcsönök igénybevétele áht-n belülről</t>
  </si>
  <si>
    <t>Működési célú garancia- és kezességváll-ból szárm. megtér.áht-n kívülről</t>
  </si>
  <si>
    <t>Működési célú visszatérítendő tám., kölcsönök visszatér. áht-n kívülről</t>
  </si>
  <si>
    <t>Felhalmozási célú garancia- és kezességváll-ból szárm. megtér. áht-n belülről</t>
  </si>
  <si>
    <t>Felhalmozási célú visszatérítendő tám., kölcsönök visszatér. áht-n belülről</t>
  </si>
  <si>
    <t>Egyéb felhalmozási célú tám. bevételei áht-n belülről</t>
  </si>
  <si>
    <t>Felhalmozási célú visszatérítendő tám., kölcsönök igénybevét. áht-n belülről</t>
  </si>
  <si>
    <t>Munkavégzésre ir. egyéb jogv-ban nem saját foglalk-nak fizetett jutt.</t>
  </si>
  <si>
    <t xml:space="preserve">                                                                  </t>
  </si>
  <si>
    <t>K352</t>
  </si>
  <si>
    <t>Fizetendő áfa</t>
  </si>
  <si>
    <t>Nick Község Önkormányzatának  2023. évi költségvetése</t>
  </si>
  <si>
    <t>Mód-ra javaslat 2023.06.22.</t>
  </si>
  <si>
    <t>Egyéb felhalmozási célú támogatások bevételei áht-n kívülről</t>
  </si>
  <si>
    <t>Nick Község Önkormányzata 2023. évi költségvetése</t>
  </si>
  <si>
    <t>Villamosenergia szolgáltatás díja</t>
  </si>
  <si>
    <t>K3311</t>
  </si>
  <si>
    <t>Gázenergia szolgáltatás díja</t>
  </si>
  <si>
    <t>Víz- és csatorna szolgáltatás díja</t>
  </si>
  <si>
    <t>K3314</t>
  </si>
  <si>
    <t>K3312</t>
  </si>
  <si>
    <t>Kamatkiadások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</si>
</sst>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sz val="11"/>
      <color rgb="FFFF0000"/>
      <name val="Bookman Old Style"/>
      <family val="1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81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/>
    </xf>
    <xf numFmtId="166" fontId="6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65" fontId="0" fillId="0" borderId="0" xfId="20" applyNumberFormat="1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7" fontId="8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/>
    <xf numFmtId="0" fontId="8" fillId="2" borderId="4" xfId="0" applyFont="1" applyFill="1" applyBorder="1"/>
    <xf numFmtId="3" fontId="0" fillId="0" borderId="0" xfId="0" applyNumberFormat="1"/>
    <xf numFmtId="0" fontId="11" fillId="0" borderId="0" xfId="0" applyFont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13" fillId="5" borderId="1" xfId="0" applyFont="1" applyFill="1" applyBorder="1"/>
    <xf numFmtId="166" fontId="6" fillId="5" borderId="1" xfId="0" applyNumberFormat="1" applyFont="1" applyFill="1" applyBorder="1" applyAlignment="1">
      <alignment vertical="center"/>
    </xf>
    <xf numFmtId="0" fontId="6" fillId="6" borderId="1" xfId="0" applyFont="1" applyFill="1" applyBorder="1"/>
    <xf numFmtId="0" fontId="6" fillId="0" borderId="1" xfId="0" applyFont="1" applyBorder="1" applyAlignment="1">
      <alignment horizontal="center" wrapText="1"/>
    </xf>
    <xf numFmtId="0" fontId="13" fillId="4" borderId="1" xfId="0" applyFont="1" applyFill="1" applyBorder="1"/>
    <xf numFmtId="0" fontId="7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8" fillId="6" borderId="1" xfId="0" applyFont="1" applyFill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9" fillId="0" borderId="1" xfId="0" applyNumberFormat="1" applyFont="1" applyBorder="1"/>
    <xf numFmtId="3" fontId="5" fillId="9" borderId="1" xfId="0" applyNumberFormat="1" applyFont="1" applyFill="1" applyBorder="1"/>
    <xf numFmtId="3" fontId="5" fillId="5" borderId="1" xfId="0" applyNumberFormat="1" applyFont="1" applyFill="1" applyBorder="1"/>
    <xf numFmtId="3" fontId="5" fillId="10" borderId="1" xfId="0" applyNumberFormat="1" applyFont="1" applyFill="1" applyBorder="1"/>
    <xf numFmtId="165" fontId="0" fillId="0" borderId="0" xfId="0" applyNumberFormat="1"/>
    <xf numFmtId="3" fontId="4" fillId="0" borderId="0" xfId="0" applyNumberFormat="1" applyFont="1"/>
    <xf numFmtId="0" fontId="16" fillId="0" borderId="0" xfId="0" applyFont="1"/>
    <xf numFmtId="3" fontId="4" fillId="0" borderId="1" xfId="20" applyNumberFormat="1" applyFont="1" applyBorder="1" applyAlignment="1">
      <alignment horizontal="right"/>
    </xf>
    <xf numFmtId="3" fontId="8" fillId="0" borderId="1" xfId="20" applyNumberFormat="1" applyFont="1" applyBorder="1" applyAlignment="1">
      <alignment horizontal="right"/>
    </xf>
    <xf numFmtId="3" fontId="6" fillId="0" borderId="1" xfId="20" applyNumberFormat="1" applyFont="1" applyBorder="1" applyAlignment="1">
      <alignment horizontal="right"/>
    </xf>
    <xf numFmtId="3" fontId="5" fillId="0" borderId="1" xfId="20" applyNumberFormat="1" applyFont="1" applyBorder="1" applyAlignment="1">
      <alignment horizontal="right"/>
    </xf>
    <xf numFmtId="3" fontId="8" fillId="0" borderId="1" xfId="20" applyNumberFormat="1" applyFont="1" applyFill="1" applyBorder="1" applyAlignment="1">
      <alignment horizontal="right"/>
    </xf>
    <xf numFmtId="3" fontId="8" fillId="0" borderId="1" xfId="20" applyNumberFormat="1" applyFont="1" applyBorder="1" applyAlignment="1">
      <alignment horizontal="right" wrapText="1"/>
    </xf>
    <xf numFmtId="3" fontId="6" fillId="5" borderId="1" xfId="20" applyNumberFormat="1" applyFont="1" applyFill="1" applyBorder="1" applyAlignment="1">
      <alignment horizontal="right"/>
    </xf>
    <xf numFmtId="3" fontId="8" fillId="0" borderId="1" xfId="20" applyNumberFormat="1" applyFont="1" applyFill="1" applyBorder="1" applyAlignment="1">
      <alignment horizontal="right" wrapText="1"/>
    </xf>
    <xf numFmtId="3" fontId="9" fillId="0" borderId="1" xfId="20" applyNumberFormat="1" applyFont="1" applyFill="1" applyBorder="1" applyAlignment="1">
      <alignment horizontal="right" vertical="center" wrapText="1"/>
    </xf>
    <xf numFmtId="3" fontId="7" fillId="0" borderId="1" xfId="20" applyNumberFormat="1" applyFont="1" applyFill="1" applyBorder="1" applyAlignment="1">
      <alignment horizontal="right" vertical="center" wrapText="1"/>
    </xf>
    <xf numFmtId="3" fontId="9" fillId="0" borderId="1" xfId="20" applyNumberFormat="1" applyFont="1" applyFill="1" applyBorder="1" applyAlignment="1">
      <alignment horizontal="right" vertical="center"/>
    </xf>
    <xf numFmtId="3" fontId="7" fillId="0" borderId="1" xfId="20" applyNumberFormat="1" applyFont="1" applyFill="1" applyBorder="1" applyAlignment="1">
      <alignment horizontal="right" vertical="center"/>
    </xf>
    <xf numFmtId="3" fontId="7" fillId="0" borderId="2" xfId="20" applyNumberFormat="1" applyFont="1" applyFill="1" applyBorder="1" applyAlignment="1">
      <alignment horizontal="right" vertical="center"/>
    </xf>
    <xf numFmtId="3" fontId="6" fillId="0" borderId="4" xfId="20" applyNumberFormat="1" applyFont="1" applyBorder="1" applyAlignment="1">
      <alignment horizontal="right"/>
    </xf>
    <xf numFmtId="3" fontId="5" fillId="0" borderId="4" xfId="2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4" xfId="21"/>
    <cellStyle name="Normal_KTRSZJ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6"/>
  <sheetViews>
    <sheetView tabSelected="1" workbookViewId="0" topLeftCell="A51">
      <selection activeCell="F77" sqref="F77:F78"/>
    </sheetView>
  </sheetViews>
  <sheetFormatPr defaultColWidth="9.140625" defaultRowHeight="15"/>
  <cols>
    <col min="1" max="1" width="77.421875" style="9" customWidth="1"/>
    <col min="2" max="2" width="9.140625" style="9" customWidth="1"/>
    <col min="3" max="4" width="14.28125" style="9" customWidth="1"/>
    <col min="5" max="5" width="13.7109375" style="9" customWidth="1"/>
    <col min="6" max="6" width="14.7109375" style="9" customWidth="1"/>
    <col min="7" max="16384" width="9.140625" style="9" customWidth="1"/>
  </cols>
  <sheetData>
    <row r="1" spans="1:6" ht="27" customHeight="1">
      <c r="A1" s="75" t="s">
        <v>417</v>
      </c>
      <c r="B1" s="76"/>
      <c r="C1" s="76"/>
      <c r="D1" s="76"/>
      <c r="E1" s="76"/>
      <c r="F1" s="77"/>
    </row>
    <row r="2" spans="1:6" ht="23.25" customHeight="1">
      <c r="A2" s="78" t="s">
        <v>0</v>
      </c>
      <c r="B2" s="76"/>
      <c r="C2" s="76"/>
      <c r="D2" s="76"/>
      <c r="E2" s="76"/>
      <c r="F2" s="77"/>
    </row>
    <row r="3" spans="1:6" ht="55.2">
      <c r="A3" s="10" t="s">
        <v>1</v>
      </c>
      <c r="B3" s="11" t="s">
        <v>2</v>
      </c>
      <c r="C3" s="42" t="s">
        <v>398</v>
      </c>
      <c r="D3" s="42" t="s">
        <v>399</v>
      </c>
      <c r="E3" s="42" t="s">
        <v>418</v>
      </c>
      <c r="F3" s="42" t="s">
        <v>401</v>
      </c>
    </row>
    <row r="4" spans="1:6" ht="15">
      <c r="A4" s="12" t="s">
        <v>7</v>
      </c>
      <c r="B4" s="13" t="s">
        <v>8</v>
      </c>
      <c r="C4" s="51">
        <v>22713835</v>
      </c>
      <c r="D4" s="51">
        <v>22713835</v>
      </c>
      <c r="E4" s="51"/>
      <c r="F4" s="51">
        <f>SUM(D4:E4)</f>
        <v>22713835</v>
      </c>
    </row>
    <row r="5" spans="1:6" ht="15">
      <c r="A5" s="14" t="s">
        <v>9</v>
      </c>
      <c r="B5" s="13" t="s">
        <v>10</v>
      </c>
      <c r="C5" s="51"/>
      <c r="D5" s="51"/>
      <c r="E5" s="51"/>
      <c r="F5" s="51">
        <f aca="true" t="shared" si="0" ref="F5:F69">SUM(D5:E5)</f>
        <v>0</v>
      </c>
    </row>
    <row r="6" spans="1:6" ht="15" customHeight="1">
      <c r="A6" s="14" t="s">
        <v>403</v>
      </c>
      <c r="B6" s="13" t="s">
        <v>11</v>
      </c>
      <c r="C6" s="51">
        <v>8641660</v>
      </c>
      <c r="D6" s="51">
        <v>8641660</v>
      </c>
      <c r="E6" s="51">
        <f>451524+300858</f>
        <v>752382</v>
      </c>
      <c r="F6" s="51">
        <f t="shared" si="0"/>
        <v>9394042</v>
      </c>
    </row>
    <row r="7" spans="1:6" ht="15" customHeight="1">
      <c r="A7" s="14" t="s">
        <v>12</v>
      </c>
      <c r="B7" s="13" t="s">
        <v>13</v>
      </c>
      <c r="C7" s="51">
        <v>2270000</v>
      </c>
      <c r="D7" s="51">
        <v>2270000</v>
      </c>
      <c r="E7" s="51"/>
      <c r="F7" s="51">
        <f t="shared" si="0"/>
        <v>2270000</v>
      </c>
    </row>
    <row r="8" spans="1:6" ht="15" customHeight="1">
      <c r="A8" s="14" t="s">
        <v>396</v>
      </c>
      <c r="B8" s="13" t="s">
        <v>14</v>
      </c>
      <c r="C8" s="51"/>
      <c r="D8" s="51"/>
      <c r="E8" s="51"/>
      <c r="F8" s="51">
        <f t="shared" si="0"/>
        <v>0</v>
      </c>
    </row>
    <row r="9" spans="1:6" ht="15" customHeight="1">
      <c r="A9" s="14" t="s">
        <v>397</v>
      </c>
      <c r="B9" s="13" t="s">
        <v>15</v>
      </c>
      <c r="C9" s="51"/>
      <c r="D9" s="51"/>
      <c r="E9" s="51"/>
      <c r="F9" s="51">
        <f t="shared" si="0"/>
        <v>0</v>
      </c>
    </row>
    <row r="10" spans="1:6" ht="15" customHeight="1">
      <c r="A10" s="1" t="s">
        <v>16</v>
      </c>
      <c r="B10" s="2" t="s">
        <v>17</v>
      </c>
      <c r="C10" s="52">
        <f>SUM(C4:C9)</f>
        <v>33625495</v>
      </c>
      <c r="D10" s="52">
        <f>SUM(D4:D9)</f>
        <v>33625495</v>
      </c>
      <c r="E10" s="52">
        <f>SUM(E4:E9)</f>
        <v>752382</v>
      </c>
      <c r="F10" s="52">
        <f t="shared" si="0"/>
        <v>34377877</v>
      </c>
    </row>
    <row r="11" spans="1:6" ht="15">
      <c r="A11" s="14" t="s">
        <v>18</v>
      </c>
      <c r="B11" s="13" t="s">
        <v>19</v>
      </c>
      <c r="C11" s="51"/>
      <c r="D11" s="51"/>
      <c r="E11" s="51"/>
      <c r="F11" s="51">
        <f t="shared" si="0"/>
        <v>0</v>
      </c>
    </row>
    <row r="12" spans="1:6" ht="15" customHeight="1">
      <c r="A12" s="14" t="s">
        <v>404</v>
      </c>
      <c r="B12" s="13" t="s">
        <v>20</v>
      </c>
      <c r="C12" s="51"/>
      <c r="D12" s="51"/>
      <c r="E12" s="51"/>
      <c r="F12" s="51">
        <f t="shared" si="0"/>
        <v>0</v>
      </c>
    </row>
    <row r="13" spans="1:6" ht="15" customHeight="1">
      <c r="A13" s="14" t="s">
        <v>405</v>
      </c>
      <c r="B13" s="13" t="s">
        <v>21</v>
      </c>
      <c r="C13" s="51"/>
      <c r="D13" s="51"/>
      <c r="E13" s="51"/>
      <c r="F13" s="51">
        <f t="shared" si="0"/>
        <v>0</v>
      </c>
    </row>
    <row r="14" spans="1:6" ht="15" customHeight="1">
      <c r="A14" s="14" t="s">
        <v>406</v>
      </c>
      <c r="B14" s="13" t="s">
        <v>22</v>
      </c>
      <c r="C14" s="51"/>
      <c r="D14" s="51"/>
      <c r="E14" s="51"/>
      <c r="F14" s="51">
        <f t="shared" si="0"/>
        <v>0</v>
      </c>
    </row>
    <row r="15" spans="1:6" ht="15" customHeight="1">
      <c r="A15" s="14" t="s">
        <v>385</v>
      </c>
      <c r="B15" s="13" t="s">
        <v>23</v>
      </c>
      <c r="C15" s="51">
        <v>3272022</v>
      </c>
      <c r="D15" s="51">
        <v>3272022</v>
      </c>
      <c r="E15" s="51"/>
      <c r="F15" s="51">
        <f t="shared" si="0"/>
        <v>3272022</v>
      </c>
    </row>
    <row r="16" spans="1:6" ht="15" customHeight="1">
      <c r="A16" s="1" t="s">
        <v>24</v>
      </c>
      <c r="B16" s="2" t="s">
        <v>25</v>
      </c>
      <c r="C16" s="52">
        <f>SUM(C10,C15)</f>
        <v>36897517</v>
      </c>
      <c r="D16" s="52">
        <f>SUM(D10,D15)</f>
        <v>36897517</v>
      </c>
      <c r="E16" s="52">
        <f>SUM(E10,E15)</f>
        <v>752382</v>
      </c>
      <c r="F16" s="52">
        <f t="shared" si="0"/>
        <v>37649899</v>
      </c>
    </row>
    <row r="17" spans="1:6" ht="15" customHeight="1">
      <c r="A17" s="14" t="s">
        <v>34</v>
      </c>
      <c r="B17" s="13" t="s">
        <v>35</v>
      </c>
      <c r="C17" s="51"/>
      <c r="D17" s="51"/>
      <c r="E17" s="51"/>
      <c r="F17" s="51">
        <f t="shared" si="0"/>
        <v>0</v>
      </c>
    </row>
    <row r="18" spans="1:6" ht="15" customHeight="1">
      <c r="A18" s="14" t="s">
        <v>36</v>
      </c>
      <c r="B18" s="13" t="s">
        <v>37</v>
      </c>
      <c r="C18" s="51"/>
      <c r="D18" s="51"/>
      <c r="E18" s="51"/>
      <c r="F18" s="51">
        <f t="shared" si="0"/>
        <v>0</v>
      </c>
    </row>
    <row r="19" spans="1:6" ht="15" customHeight="1">
      <c r="A19" s="1" t="s">
        <v>38</v>
      </c>
      <c r="B19" s="2" t="s">
        <v>39</v>
      </c>
      <c r="C19" s="52"/>
      <c r="D19" s="51"/>
      <c r="E19" s="51"/>
      <c r="F19" s="51">
        <f t="shared" si="0"/>
        <v>0</v>
      </c>
    </row>
    <row r="20" spans="1:6" ht="15" customHeight="1">
      <c r="A20" s="14" t="s">
        <v>40</v>
      </c>
      <c r="B20" s="13" t="s">
        <v>41</v>
      </c>
      <c r="C20" s="52"/>
      <c r="D20" s="51"/>
      <c r="E20" s="51"/>
      <c r="F20" s="51">
        <f t="shared" si="0"/>
        <v>0</v>
      </c>
    </row>
    <row r="21" spans="1:6" ht="15" customHeight="1">
      <c r="A21" s="14" t="s">
        <v>42</v>
      </c>
      <c r="B21" s="13" t="s">
        <v>43</v>
      </c>
      <c r="C21" s="52"/>
      <c r="D21" s="51"/>
      <c r="E21" s="51"/>
      <c r="F21" s="51">
        <f t="shared" si="0"/>
        <v>0</v>
      </c>
    </row>
    <row r="22" spans="1:6" ht="15" customHeight="1">
      <c r="A22" s="1" t="s">
        <v>395</v>
      </c>
      <c r="B22" s="2" t="s">
        <v>44</v>
      </c>
      <c r="C22" s="52">
        <v>2500000</v>
      </c>
      <c r="D22" s="52">
        <v>2500000</v>
      </c>
      <c r="E22" s="52"/>
      <c r="F22" s="52">
        <f t="shared" si="0"/>
        <v>2500000</v>
      </c>
    </row>
    <row r="23" spans="1:6" ht="15" customHeight="1">
      <c r="A23" s="14" t="s">
        <v>384</v>
      </c>
      <c r="B23" s="13" t="s">
        <v>45</v>
      </c>
      <c r="C23" s="53">
        <v>6500000</v>
      </c>
      <c r="D23" s="53">
        <v>6500000</v>
      </c>
      <c r="E23" s="53"/>
      <c r="F23" s="51">
        <f t="shared" si="0"/>
        <v>6500000</v>
      </c>
    </row>
    <row r="24" spans="1:6" ht="15" customHeight="1">
      <c r="A24" s="14" t="s">
        <v>386</v>
      </c>
      <c r="B24" s="13" t="s">
        <v>46</v>
      </c>
      <c r="C24" s="51"/>
      <c r="D24" s="51"/>
      <c r="E24" s="51"/>
      <c r="F24" s="51">
        <f t="shared" si="0"/>
        <v>0</v>
      </c>
    </row>
    <row r="25" spans="1:6" ht="15" customHeight="1">
      <c r="A25" s="14" t="s">
        <v>387</v>
      </c>
      <c r="B25" s="13" t="s">
        <v>47</v>
      </c>
      <c r="C25" s="51"/>
      <c r="D25" s="51"/>
      <c r="E25" s="51"/>
      <c r="F25" s="51">
        <f t="shared" si="0"/>
        <v>0</v>
      </c>
    </row>
    <row r="26" spans="1:6" ht="15" customHeight="1">
      <c r="A26" s="14" t="s">
        <v>48</v>
      </c>
      <c r="B26" s="13" t="s">
        <v>49</v>
      </c>
      <c r="C26" s="51"/>
      <c r="D26" s="51"/>
      <c r="E26" s="51"/>
      <c r="F26" s="51">
        <f t="shared" si="0"/>
        <v>0</v>
      </c>
    </row>
    <row r="27" spans="1:6" ht="15" customHeight="1">
      <c r="A27" s="14" t="s">
        <v>50</v>
      </c>
      <c r="B27" s="13" t="s">
        <v>51</v>
      </c>
      <c r="C27" s="51">
        <v>0</v>
      </c>
      <c r="D27" s="51"/>
      <c r="E27" s="51"/>
      <c r="F27" s="51">
        <f t="shared" si="0"/>
        <v>0</v>
      </c>
    </row>
    <row r="28" spans="1:6" ht="15" customHeight="1">
      <c r="A28" s="1" t="s">
        <v>52</v>
      </c>
      <c r="B28" s="2" t="s">
        <v>53</v>
      </c>
      <c r="C28" s="52">
        <f>SUM(C23:C27)</f>
        <v>6500000</v>
      </c>
      <c r="D28" s="52">
        <f aca="true" t="shared" si="1" ref="D28:E28">SUM(D23:D27)</f>
        <v>6500000</v>
      </c>
      <c r="E28" s="52">
        <f t="shared" si="1"/>
        <v>0</v>
      </c>
      <c r="F28" s="52">
        <f t="shared" si="0"/>
        <v>6500000</v>
      </c>
    </row>
    <row r="29" spans="1:6" ht="15" customHeight="1">
      <c r="A29" s="14" t="s">
        <v>54</v>
      </c>
      <c r="B29" s="13" t="s">
        <v>55</v>
      </c>
      <c r="C29" s="51">
        <v>50000</v>
      </c>
      <c r="D29" s="51">
        <v>50000</v>
      </c>
      <c r="E29" s="51"/>
      <c r="F29" s="51">
        <f t="shared" si="0"/>
        <v>50000</v>
      </c>
    </row>
    <row r="30" spans="1:6" ht="15" customHeight="1">
      <c r="A30" s="1" t="s">
        <v>56</v>
      </c>
      <c r="B30" s="2" t="s">
        <v>57</v>
      </c>
      <c r="C30" s="52">
        <f>SUM(C22,C28:C29)</f>
        <v>9050000</v>
      </c>
      <c r="D30" s="52">
        <f>SUM(D22,D28:D29)</f>
        <v>9050000</v>
      </c>
      <c r="E30" s="52">
        <f>SUM(E22,E28:E29)</f>
        <v>0</v>
      </c>
      <c r="F30" s="52">
        <f t="shared" si="0"/>
        <v>9050000</v>
      </c>
    </row>
    <row r="31" spans="1:6" ht="15" customHeight="1">
      <c r="A31" s="15" t="s">
        <v>58</v>
      </c>
      <c r="B31" s="13" t="s">
        <v>59</v>
      </c>
      <c r="C31" s="51"/>
      <c r="D31" s="51"/>
      <c r="E31" s="51"/>
      <c r="F31" s="51">
        <f t="shared" si="0"/>
        <v>0</v>
      </c>
    </row>
    <row r="32" spans="1:6" ht="15" customHeight="1">
      <c r="A32" s="15" t="s">
        <v>60</v>
      </c>
      <c r="B32" s="13" t="s">
        <v>61</v>
      </c>
      <c r="C32" s="51">
        <v>50000</v>
      </c>
      <c r="D32" s="51">
        <v>50000</v>
      </c>
      <c r="E32" s="51"/>
      <c r="F32" s="51">
        <f t="shared" si="0"/>
        <v>50000</v>
      </c>
    </row>
    <row r="33" spans="1:6" ht="15" customHeight="1">
      <c r="A33" s="15" t="s">
        <v>388</v>
      </c>
      <c r="B33" s="13" t="s">
        <v>62</v>
      </c>
      <c r="C33" s="51">
        <v>50000</v>
      </c>
      <c r="D33" s="51">
        <v>50000</v>
      </c>
      <c r="E33" s="51"/>
      <c r="F33" s="51">
        <f t="shared" si="0"/>
        <v>50000</v>
      </c>
    </row>
    <row r="34" spans="1:6" ht="15" customHeight="1">
      <c r="A34" s="15" t="s">
        <v>389</v>
      </c>
      <c r="B34" s="13" t="s">
        <v>63</v>
      </c>
      <c r="C34" s="51">
        <v>1649000</v>
      </c>
      <c r="D34" s="51">
        <v>1649000</v>
      </c>
      <c r="E34" s="51">
        <v>1116584</v>
      </c>
      <c r="F34" s="51">
        <f t="shared" si="0"/>
        <v>2765584</v>
      </c>
    </row>
    <row r="35" spans="1:6" ht="15" customHeight="1">
      <c r="A35" s="15" t="s">
        <v>64</v>
      </c>
      <c r="B35" s="13" t="s">
        <v>65</v>
      </c>
      <c r="C35" s="51">
        <v>1000000</v>
      </c>
      <c r="D35" s="51">
        <v>1000000</v>
      </c>
      <c r="E35" s="51"/>
      <c r="F35" s="51">
        <f t="shared" si="0"/>
        <v>1000000</v>
      </c>
    </row>
    <row r="36" spans="1:6" ht="15" customHeight="1">
      <c r="A36" s="15" t="s">
        <v>66</v>
      </c>
      <c r="B36" s="13" t="s">
        <v>67</v>
      </c>
      <c r="C36" s="51">
        <v>1298742</v>
      </c>
      <c r="D36" s="51">
        <v>1298742</v>
      </c>
      <c r="E36" s="51"/>
      <c r="F36" s="51">
        <f t="shared" si="0"/>
        <v>1298742</v>
      </c>
    </row>
    <row r="37" spans="1:6" ht="15" customHeight="1">
      <c r="A37" s="15" t="s">
        <v>68</v>
      </c>
      <c r="B37" s="13" t="s">
        <v>69</v>
      </c>
      <c r="C37" s="51"/>
      <c r="D37" s="51"/>
      <c r="E37" s="51"/>
      <c r="F37" s="51">
        <f t="shared" si="0"/>
        <v>0</v>
      </c>
    </row>
    <row r="38" spans="1:6" ht="15" customHeight="1">
      <c r="A38" s="15" t="s">
        <v>70</v>
      </c>
      <c r="B38" s="13" t="s">
        <v>71</v>
      </c>
      <c r="C38" s="51"/>
      <c r="D38" s="51"/>
      <c r="E38" s="51"/>
      <c r="F38" s="51">
        <f t="shared" si="0"/>
        <v>0</v>
      </c>
    </row>
    <row r="39" spans="1:6" ht="15" customHeight="1">
      <c r="A39" s="15" t="s">
        <v>72</v>
      </c>
      <c r="B39" s="13" t="s">
        <v>73</v>
      </c>
      <c r="C39" s="51"/>
      <c r="D39" s="51"/>
      <c r="E39" s="51"/>
      <c r="F39" s="51">
        <f t="shared" si="0"/>
        <v>0</v>
      </c>
    </row>
    <row r="40" spans="1:6" ht="15" customHeight="1">
      <c r="A40" s="15" t="s">
        <v>74</v>
      </c>
      <c r="B40" s="13" t="s">
        <v>75</v>
      </c>
      <c r="C40" s="51">
        <v>14732640</v>
      </c>
      <c r="D40" s="51">
        <v>14732640</v>
      </c>
      <c r="E40" s="51"/>
      <c r="F40" s="51">
        <f t="shared" si="0"/>
        <v>14732640</v>
      </c>
    </row>
    <row r="41" spans="1:6" ht="15" customHeight="1">
      <c r="A41" s="3" t="s">
        <v>76</v>
      </c>
      <c r="B41" s="2" t="s">
        <v>77</v>
      </c>
      <c r="C41" s="52">
        <f>SUM(C31:C40)</f>
        <v>18780382</v>
      </c>
      <c r="D41" s="52">
        <f>SUM(D31:D40)</f>
        <v>18780382</v>
      </c>
      <c r="E41" s="52">
        <f>SUM(E31:E40)</f>
        <v>1116584</v>
      </c>
      <c r="F41" s="52">
        <f t="shared" si="0"/>
        <v>19896966</v>
      </c>
    </row>
    <row r="42" spans="1:6" ht="15" customHeight="1">
      <c r="A42" s="15" t="s">
        <v>407</v>
      </c>
      <c r="B42" s="13" t="s">
        <v>90</v>
      </c>
      <c r="C42" s="51"/>
      <c r="D42" s="51"/>
      <c r="E42" s="51"/>
      <c r="F42" s="51">
        <f t="shared" si="0"/>
        <v>0</v>
      </c>
    </row>
    <row r="43" spans="1:6" ht="15" customHeight="1">
      <c r="A43" s="14" t="s">
        <v>408</v>
      </c>
      <c r="B43" s="13" t="s">
        <v>91</v>
      </c>
      <c r="C43" s="51"/>
      <c r="D43" s="51"/>
      <c r="E43" s="51"/>
      <c r="F43" s="51">
        <f t="shared" si="0"/>
        <v>0</v>
      </c>
    </row>
    <row r="44" spans="1:6" ht="15" customHeight="1">
      <c r="A44" s="15" t="s">
        <v>92</v>
      </c>
      <c r="B44" s="13" t="s">
        <v>93</v>
      </c>
      <c r="C44" s="51"/>
      <c r="D44" s="51"/>
      <c r="E44" s="51"/>
      <c r="F44" s="51">
        <f t="shared" si="0"/>
        <v>0</v>
      </c>
    </row>
    <row r="45" spans="1:6" ht="15" customHeight="1">
      <c r="A45" s="1" t="s">
        <v>94</v>
      </c>
      <c r="B45" s="2" t="s">
        <v>95</v>
      </c>
      <c r="C45" s="52">
        <f>SUM(C42:C44)</f>
        <v>0</v>
      </c>
      <c r="D45" s="52">
        <f>SUM(D42:D44)</f>
        <v>0</v>
      </c>
      <c r="E45" s="52">
        <f>SUM(E42:E44)</f>
        <v>0</v>
      </c>
      <c r="F45" s="51">
        <f t="shared" si="0"/>
        <v>0</v>
      </c>
    </row>
    <row r="46" spans="1:6" ht="15" customHeight="1">
      <c r="A46" s="43" t="s">
        <v>390</v>
      </c>
      <c r="B46" s="38"/>
      <c r="C46" s="54">
        <f>SUM(C16,C30,C41,C45,)</f>
        <v>64727899</v>
      </c>
      <c r="D46" s="54">
        <f>SUM(D16,D30,D41,D45,)</f>
        <v>64727899</v>
      </c>
      <c r="E46" s="54">
        <f>SUM(E16,E30,E41,E45,)</f>
        <v>1868966</v>
      </c>
      <c r="F46" s="54">
        <f t="shared" si="0"/>
        <v>66596865</v>
      </c>
    </row>
    <row r="47" spans="1:6" ht="15" customHeight="1">
      <c r="A47" s="14" t="s">
        <v>26</v>
      </c>
      <c r="B47" s="13" t="s">
        <v>27</v>
      </c>
      <c r="C47" s="51"/>
      <c r="D47" s="51"/>
      <c r="E47" s="51"/>
      <c r="F47" s="51">
        <f t="shared" si="0"/>
        <v>0</v>
      </c>
    </row>
    <row r="48" spans="1:6" ht="15" customHeight="1">
      <c r="A48" s="14" t="s">
        <v>409</v>
      </c>
      <c r="B48" s="13" t="s">
        <v>28</v>
      </c>
      <c r="C48" s="51"/>
      <c r="D48" s="51"/>
      <c r="E48" s="51"/>
      <c r="F48" s="51">
        <f t="shared" si="0"/>
        <v>0</v>
      </c>
    </row>
    <row r="49" spans="1:6" ht="15" customHeight="1">
      <c r="A49" s="14" t="s">
        <v>410</v>
      </c>
      <c r="B49" s="13" t="s">
        <v>29</v>
      </c>
      <c r="C49" s="51"/>
      <c r="D49" s="51"/>
      <c r="E49" s="51"/>
      <c r="F49" s="51">
        <f t="shared" si="0"/>
        <v>0</v>
      </c>
    </row>
    <row r="50" spans="1:6" ht="15" customHeight="1">
      <c r="A50" s="14" t="s">
        <v>412</v>
      </c>
      <c r="B50" s="13" t="s">
        <v>30</v>
      </c>
      <c r="C50" s="51"/>
      <c r="D50" s="51"/>
      <c r="E50" s="51"/>
      <c r="F50" s="51">
        <f t="shared" si="0"/>
        <v>0</v>
      </c>
    </row>
    <row r="51" spans="1:6" ht="15" customHeight="1">
      <c r="A51" s="14" t="s">
        <v>411</v>
      </c>
      <c r="B51" s="13" t="s">
        <v>31</v>
      </c>
      <c r="C51" s="51">
        <v>142467000</v>
      </c>
      <c r="D51" s="51">
        <v>142467000</v>
      </c>
      <c r="E51" s="51"/>
      <c r="F51" s="51">
        <f t="shared" si="0"/>
        <v>142467000</v>
      </c>
    </row>
    <row r="52" spans="1:6" ht="15" customHeight="1">
      <c r="A52" s="1" t="s">
        <v>32</v>
      </c>
      <c r="B52" s="2" t="s">
        <v>33</v>
      </c>
      <c r="C52" s="52">
        <f>SUM(C47:C51)</f>
        <v>142467000</v>
      </c>
      <c r="D52" s="52">
        <f aca="true" t="shared" si="2" ref="D52:E52">SUM(D47:D51)</f>
        <v>142467000</v>
      </c>
      <c r="E52" s="52">
        <f t="shared" si="2"/>
        <v>0</v>
      </c>
      <c r="F52" s="52">
        <f t="shared" si="0"/>
        <v>142467000</v>
      </c>
    </row>
    <row r="53" spans="1:6" ht="15" customHeight="1">
      <c r="A53" s="15" t="s">
        <v>78</v>
      </c>
      <c r="B53" s="13" t="s">
        <v>79</v>
      </c>
      <c r="C53" s="52"/>
      <c r="D53" s="51"/>
      <c r="E53" s="51"/>
      <c r="F53" s="51">
        <f t="shared" si="0"/>
        <v>0</v>
      </c>
    </row>
    <row r="54" spans="1:6" ht="15" customHeight="1">
      <c r="A54" s="15" t="s">
        <v>80</v>
      </c>
      <c r="B54" s="13" t="s">
        <v>81</v>
      </c>
      <c r="C54" s="51">
        <v>4810157</v>
      </c>
      <c r="D54" s="51">
        <v>4810157</v>
      </c>
      <c r="E54" s="51"/>
      <c r="F54" s="51">
        <f t="shared" si="0"/>
        <v>4810157</v>
      </c>
    </row>
    <row r="55" spans="1:6" ht="15" customHeight="1">
      <c r="A55" s="15" t="s">
        <v>82</v>
      </c>
      <c r="B55" s="13" t="s">
        <v>83</v>
      </c>
      <c r="C55" s="52"/>
      <c r="D55" s="52"/>
      <c r="E55" s="52"/>
      <c r="F55" s="51">
        <f t="shared" si="0"/>
        <v>0</v>
      </c>
    </row>
    <row r="56" spans="1:6" ht="15" customHeight="1">
      <c r="A56" s="15" t="s">
        <v>84</v>
      </c>
      <c r="B56" s="13" t="s">
        <v>85</v>
      </c>
      <c r="C56" s="51"/>
      <c r="D56" s="51"/>
      <c r="E56" s="51"/>
      <c r="F56" s="51">
        <f t="shared" si="0"/>
        <v>0</v>
      </c>
    </row>
    <row r="57" spans="1:6" ht="15" customHeight="1">
      <c r="A57" s="15" t="s">
        <v>86</v>
      </c>
      <c r="B57" s="13" t="s">
        <v>87</v>
      </c>
      <c r="C57" s="51"/>
      <c r="D57" s="51"/>
      <c r="E57" s="51"/>
      <c r="F57" s="51">
        <f t="shared" si="0"/>
        <v>0</v>
      </c>
    </row>
    <row r="58" spans="1:6" ht="15" customHeight="1">
      <c r="A58" s="1" t="s">
        <v>88</v>
      </c>
      <c r="B58" s="2" t="s">
        <v>89</v>
      </c>
      <c r="C58" s="52">
        <f>SUM(C53:C57)</f>
        <v>4810157</v>
      </c>
      <c r="D58" s="52">
        <f>SUM(D53:D57)</f>
        <v>4810157</v>
      </c>
      <c r="E58" s="52">
        <f>SUM(E53:E57)</f>
        <v>0</v>
      </c>
      <c r="F58" s="52">
        <f t="shared" si="0"/>
        <v>4810157</v>
      </c>
    </row>
    <row r="59" spans="1:6" ht="24" customHeight="1">
      <c r="A59" s="14" t="s">
        <v>96</v>
      </c>
      <c r="B59" s="13" t="s">
        <v>391</v>
      </c>
      <c r="C59" s="51">
        <v>50000</v>
      </c>
      <c r="D59" s="51">
        <v>50000</v>
      </c>
      <c r="E59" s="51"/>
      <c r="F59" s="51">
        <f t="shared" si="0"/>
        <v>50000</v>
      </c>
    </row>
    <row r="60" spans="1:6" ht="15" customHeight="1" hidden="1">
      <c r="A60" s="15" t="s">
        <v>392</v>
      </c>
      <c r="B60" s="13" t="s">
        <v>393</v>
      </c>
      <c r="C60" s="51">
        <v>0</v>
      </c>
      <c r="D60" s="51"/>
      <c r="E60" s="51"/>
      <c r="F60" s="51">
        <f t="shared" si="0"/>
        <v>0</v>
      </c>
    </row>
    <row r="61" spans="1:6" ht="15" customHeight="1" hidden="1">
      <c r="A61" s="15" t="s">
        <v>97</v>
      </c>
      <c r="B61" s="13" t="s">
        <v>98</v>
      </c>
      <c r="C61" s="51"/>
      <c r="D61" s="51"/>
      <c r="E61" s="51"/>
      <c r="F61" s="51">
        <f t="shared" si="0"/>
        <v>0</v>
      </c>
    </row>
    <row r="62" spans="1:6" ht="15" customHeight="1" hidden="1">
      <c r="A62" s="1" t="s">
        <v>99</v>
      </c>
      <c r="B62" s="2" t="s">
        <v>100</v>
      </c>
      <c r="C62" s="52">
        <f>SUM(C59:C61)</f>
        <v>50000</v>
      </c>
      <c r="D62" s="52">
        <f>SUM(D59:D61)</f>
        <v>50000</v>
      </c>
      <c r="E62" s="52">
        <f>SUM(E59:E61)</f>
        <v>0</v>
      </c>
      <c r="F62" s="51">
        <f t="shared" si="0"/>
        <v>50000</v>
      </c>
    </row>
    <row r="63" spans="1:6" ht="15" customHeight="1">
      <c r="A63" s="14" t="s">
        <v>419</v>
      </c>
      <c r="B63" s="13" t="s">
        <v>393</v>
      </c>
      <c r="C63" s="51">
        <v>1500000</v>
      </c>
      <c r="D63" s="51">
        <v>1500000</v>
      </c>
      <c r="E63" s="51"/>
      <c r="F63" s="51">
        <f t="shared" si="0"/>
        <v>1500000</v>
      </c>
    </row>
    <row r="64" spans="1:6" ht="15" customHeight="1">
      <c r="A64" s="43" t="s">
        <v>394</v>
      </c>
      <c r="B64" s="38"/>
      <c r="C64" s="54">
        <f>SUM(C63,C59,C58,C52)</f>
        <v>148827157</v>
      </c>
      <c r="D64" s="54">
        <f>SUM(D63,D59,D58,D52)</f>
        <v>148827157</v>
      </c>
      <c r="E64" s="54">
        <f aca="true" t="shared" si="3" ref="E64">SUM(E62,E58,E52)</f>
        <v>0</v>
      </c>
      <c r="F64" s="54">
        <f t="shared" si="0"/>
        <v>148827157</v>
      </c>
    </row>
    <row r="65" spans="1:6" ht="15">
      <c r="A65" s="44" t="s">
        <v>101</v>
      </c>
      <c r="B65" s="45" t="s">
        <v>102</v>
      </c>
      <c r="C65" s="55">
        <f>SUM(C46,C64)</f>
        <v>213555056</v>
      </c>
      <c r="D65" s="55">
        <f>SUM(D46,D64)</f>
        <v>213555056</v>
      </c>
      <c r="E65" s="55">
        <f>SUM(E46,E64)</f>
        <v>1868966</v>
      </c>
      <c r="F65" s="55">
        <f t="shared" si="0"/>
        <v>215424022</v>
      </c>
    </row>
    <row r="66" spans="1:6" ht="15">
      <c r="A66" s="46" t="s">
        <v>103</v>
      </c>
      <c r="B66" s="47"/>
      <c r="C66" s="53">
        <v>-11986138</v>
      </c>
      <c r="D66" s="53">
        <v>-11986138</v>
      </c>
      <c r="E66" s="53">
        <v>1290108</v>
      </c>
      <c r="F66" s="51">
        <v>-10696030</v>
      </c>
    </row>
    <row r="67" spans="1:6" ht="15">
      <c r="A67" s="46" t="s">
        <v>104</v>
      </c>
      <c r="B67" s="47"/>
      <c r="C67" s="53">
        <v>-14668843</v>
      </c>
      <c r="D67" s="53">
        <v>-14668843</v>
      </c>
      <c r="E67" s="53">
        <v>-1716584</v>
      </c>
      <c r="F67" s="51">
        <v>-16385427</v>
      </c>
    </row>
    <row r="68" spans="1:6" ht="15" customHeight="1" hidden="1">
      <c r="A68" s="16" t="s">
        <v>105</v>
      </c>
      <c r="B68" s="14" t="s">
        <v>106</v>
      </c>
      <c r="C68" s="51"/>
      <c r="D68" s="51"/>
      <c r="E68" s="51"/>
      <c r="F68" s="51">
        <f t="shared" si="0"/>
        <v>0</v>
      </c>
    </row>
    <row r="69" spans="1:6" ht="15" customHeight="1" hidden="1">
      <c r="A69" s="15" t="s">
        <v>107</v>
      </c>
      <c r="B69" s="14" t="s">
        <v>108</v>
      </c>
      <c r="C69" s="51"/>
      <c r="D69" s="51"/>
      <c r="E69" s="51"/>
      <c r="F69" s="51">
        <f t="shared" si="0"/>
        <v>0</v>
      </c>
    </row>
    <row r="70" spans="1:6" ht="15" customHeight="1" hidden="1">
      <c r="A70" s="16" t="s">
        <v>109</v>
      </c>
      <c r="B70" s="14" t="s">
        <v>110</v>
      </c>
      <c r="C70" s="51"/>
      <c r="D70" s="51"/>
      <c r="E70" s="51"/>
      <c r="F70" s="51">
        <f aca="true" t="shared" si="4" ref="F70:F95">SUM(D70:E70)</f>
        <v>0</v>
      </c>
    </row>
    <row r="71" spans="1:6" ht="15">
      <c r="A71" s="3" t="s">
        <v>111</v>
      </c>
      <c r="B71" s="1" t="s">
        <v>112</v>
      </c>
      <c r="C71" s="51">
        <v>5400000</v>
      </c>
      <c r="D71" s="51">
        <v>5400000</v>
      </c>
      <c r="E71" s="51"/>
      <c r="F71" s="51">
        <f t="shared" si="4"/>
        <v>5400000</v>
      </c>
    </row>
    <row r="72" spans="1:6" ht="15" customHeight="1" hidden="1">
      <c r="A72" s="15" t="s">
        <v>113</v>
      </c>
      <c r="B72" s="14" t="s">
        <v>114</v>
      </c>
      <c r="C72" s="53">
        <v>0</v>
      </c>
      <c r="D72" s="53">
        <v>0</v>
      </c>
      <c r="E72" s="53">
        <v>0</v>
      </c>
      <c r="F72" s="51">
        <f t="shared" si="4"/>
        <v>0</v>
      </c>
    </row>
    <row r="73" spans="1:6" ht="15" customHeight="1" hidden="1">
      <c r="A73" s="16" t="s">
        <v>115</v>
      </c>
      <c r="B73" s="14" t="s">
        <v>116</v>
      </c>
      <c r="C73" s="51"/>
      <c r="D73" s="51"/>
      <c r="E73" s="51"/>
      <c r="F73" s="51">
        <f t="shared" si="4"/>
        <v>0</v>
      </c>
    </row>
    <row r="74" spans="1:6" ht="15" customHeight="1" hidden="1">
      <c r="A74" s="15" t="s">
        <v>117</v>
      </c>
      <c r="B74" s="14" t="s">
        <v>118</v>
      </c>
      <c r="C74" s="51"/>
      <c r="D74" s="51"/>
      <c r="E74" s="51"/>
      <c r="F74" s="51">
        <f t="shared" si="4"/>
        <v>0</v>
      </c>
    </row>
    <row r="75" spans="1:6" ht="15" customHeight="1" hidden="1">
      <c r="A75" s="16" t="s">
        <v>119</v>
      </c>
      <c r="B75" s="14" t="s">
        <v>120</v>
      </c>
      <c r="C75" s="51"/>
      <c r="D75" s="51"/>
      <c r="E75" s="51"/>
      <c r="F75" s="51">
        <f t="shared" si="4"/>
        <v>0</v>
      </c>
    </row>
    <row r="76" spans="1:6" ht="15">
      <c r="A76" s="7" t="s">
        <v>121</v>
      </c>
      <c r="B76" s="1" t="s">
        <v>122</v>
      </c>
      <c r="C76" s="52"/>
      <c r="D76" s="52"/>
      <c r="E76" s="52"/>
      <c r="F76" s="51">
        <f t="shared" si="4"/>
        <v>0</v>
      </c>
    </row>
    <row r="77" spans="1:6" ht="15">
      <c r="A77" s="14" t="s">
        <v>123</v>
      </c>
      <c r="B77" s="14" t="s">
        <v>124</v>
      </c>
      <c r="C77" s="51">
        <v>13331157</v>
      </c>
      <c r="D77" s="51">
        <v>13331157</v>
      </c>
      <c r="E77" s="51">
        <v>-1290108</v>
      </c>
      <c r="F77" s="51">
        <v>12041049</v>
      </c>
    </row>
    <row r="78" spans="1:6" ht="15">
      <c r="A78" s="14" t="s">
        <v>125</v>
      </c>
      <c r="B78" s="14" t="s">
        <v>124</v>
      </c>
      <c r="C78" s="51">
        <v>14668843</v>
      </c>
      <c r="D78" s="51">
        <v>14668843</v>
      </c>
      <c r="E78" s="51">
        <v>1716584</v>
      </c>
      <c r="F78" s="51">
        <v>16385427</v>
      </c>
    </row>
    <row r="79" spans="1:6" ht="15">
      <c r="A79" s="14" t="s">
        <v>126</v>
      </c>
      <c r="B79" s="14" t="s">
        <v>127</v>
      </c>
      <c r="C79" s="51"/>
      <c r="D79" s="51"/>
      <c r="E79" s="51"/>
      <c r="F79" s="51">
        <f t="shared" si="4"/>
        <v>0</v>
      </c>
    </row>
    <row r="80" spans="1:6" ht="15">
      <c r="A80" s="14" t="s">
        <v>128</v>
      </c>
      <c r="B80" s="14" t="s">
        <v>127</v>
      </c>
      <c r="C80" s="51"/>
      <c r="D80" s="51"/>
      <c r="E80" s="51"/>
      <c r="F80" s="51">
        <f t="shared" si="4"/>
        <v>0</v>
      </c>
    </row>
    <row r="81" spans="1:6" ht="15">
      <c r="A81" s="1" t="s">
        <v>129</v>
      </c>
      <c r="B81" s="1" t="s">
        <v>130</v>
      </c>
      <c r="C81" s="52">
        <f aca="true" t="shared" si="5" ref="C81">SUM(C76:C80)</f>
        <v>28000000</v>
      </c>
      <c r="D81" s="52">
        <f aca="true" t="shared" si="6" ref="D81">SUM(D76:D80)</f>
        <v>28000000</v>
      </c>
      <c r="E81" s="52">
        <f aca="true" t="shared" si="7" ref="E81">SUM(E76:E80)</f>
        <v>426476</v>
      </c>
      <c r="F81" s="52">
        <f t="shared" si="4"/>
        <v>28426476</v>
      </c>
    </row>
    <row r="82" spans="1:6" ht="15">
      <c r="A82" s="16" t="s">
        <v>131</v>
      </c>
      <c r="B82" s="1" t="s">
        <v>132</v>
      </c>
      <c r="C82" s="51"/>
      <c r="D82" s="51"/>
      <c r="E82" s="51"/>
      <c r="F82" s="51"/>
    </row>
    <row r="83" spans="1:6" ht="15">
      <c r="A83" s="16" t="s">
        <v>133</v>
      </c>
      <c r="B83" s="1" t="s">
        <v>134</v>
      </c>
      <c r="C83" s="51"/>
      <c r="D83" s="51"/>
      <c r="E83" s="51"/>
      <c r="F83" s="51"/>
    </row>
    <row r="84" spans="1:6" ht="15">
      <c r="A84" s="16" t="s">
        <v>135</v>
      </c>
      <c r="B84" s="1" t="s">
        <v>136</v>
      </c>
      <c r="C84" s="51"/>
      <c r="D84" s="51"/>
      <c r="E84" s="51"/>
      <c r="F84" s="51"/>
    </row>
    <row r="85" spans="1:6" ht="15">
      <c r="A85" s="16" t="s">
        <v>137</v>
      </c>
      <c r="B85" s="1" t="s">
        <v>138</v>
      </c>
      <c r="C85" s="52"/>
      <c r="D85" s="52"/>
      <c r="E85" s="52"/>
      <c r="F85" s="51"/>
    </row>
    <row r="86" spans="1:6" ht="15">
      <c r="A86" s="15" t="s">
        <v>139</v>
      </c>
      <c r="B86" s="1" t="s">
        <v>140</v>
      </c>
      <c r="C86" s="51"/>
      <c r="D86" s="51"/>
      <c r="E86" s="51"/>
      <c r="F86" s="51"/>
    </row>
    <row r="87" spans="1:6" ht="15">
      <c r="A87" s="3" t="s">
        <v>141</v>
      </c>
      <c r="B87" s="1" t="s">
        <v>142</v>
      </c>
      <c r="C87" s="52"/>
      <c r="D87" s="52"/>
      <c r="E87" s="52"/>
      <c r="F87" s="51"/>
    </row>
    <row r="88" spans="1:6" ht="15" customHeight="1" hidden="1">
      <c r="A88" s="15" t="s">
        <v>143</v>
      </c>
      <c r="B88" s="14" t="s">
        <v>144</v>
      </c>
      <c r="C88" s="51"/>
      <c r="D88" s="51"/>
      <c r="E88" s="51"/>
      <c r="F88" s="51"/>
    </row>
    <row r="89" spans="1:6" ht="15" customHeight="1" hidden="1">
      <c r="A89" s="15" t="s">
        <v>145</v>
      </c>
      <c r="B89" s="14" t="s">
        <v>146</v>
      </c>
      <c r="C89" s="51"/>
      <c r="D89" s="51"/>
      <c r="E89" s="51"/>
      <c r="F89" s="51"/>
    </row>
    <row r="90" spans="1:6" ht="15" customHeight="1" hidden="1">
      <c r="A90" s="16" t="s">
        <v>147</v>
      </c>
      <c r="B90" s="14" t="s">
        <v>148</v>
      </c>
      <c r="C90" s="51"/>
      <c r="D90" s="51"/>
      <c r="E90" s="51"/>
      <c r="F90" s="51"/>
    </row>
    <row r="91" spans="1:6" ht="15" customHeight="1" hidden="1">
      <c r="A91" s="16" t="s">
        <v>149</v>
      </c>
      <c r="B91" s="14" t="s">
        <v>150</v>
      </c>
      <c r="C91" s="51"/>
      <c r="D91" s="51"/>
      <c r="E91" s="51"/>
      <c r="F91" s="51"/>
    </row>
    <row r="92" spans="1:6" ht="15">
      <c r="A92" s="7" t="s">
        <v>151</v>
      </c>
      <c r="B92" s="1" t="s">
        <v>152</v>
      </c>
      <c r="C92" s="51"/>
      <c r="D92" s="51"/>
      <c r="E92" s="51"/>
      <c r="F92" s="51"/>
    </row>
    <row r="93" spans="1:6" ht="15">
      <c r="A93" s="3" t="s">
        <v>153</v>
      </c>
      <c r="B93" s="1" t="s">
        <v>154</v>
      </c>
      <c r="C93" s="51"/>
      <c r="D93" s="51"/>
      <c r="E93" s="51"/>
      <c r="F93" s="51"/>
    </row>
    <row r="94" spans="1:6" ht="15">
      <c r="A94" s="48" t="s">
        <v>155</v>
      </c>
      <c r="B94" s="49" t="s">
        <v>156</v>
      </c>
      <c r="C94" s="52">
        <f>SUM(C81:C93,C71)</f>
        <v>33400000</v>
      </c>
      <c r="D94" s="52">
        <f aca="true" t="shared" si="8" ref="D94:F94">SUM(D81:D93,D71)</f>
        <v>33400000</v>
      </c>
      <c r="E94" s="52">
        <f t="shared" si="8"/>
        <v>426476</v>
      </c>
      <c r="F94" s="52">
        <f t="shared" si="8"/>
        <v>33826476</v>
      </c>
    </row>
    <row r="95" spans="1:6" ht="15">
      <c r="A95" s="41" t="s">
        <v>157</v>
      </c>
      <c r="B95" s="50"/>
      <c r="C95" s="56">
        <f>SUM(C65,C94)</f>
        <v>246955056</v>
      </c>
      <c r="D95" s="56">
        <f>SUM(D65,D94)</f>
        <v>246955056</v>
      </c>
      <c r="E95" s="56">
        <f>SUM(E65,E94)</f>
        <v>2295442</v>
      </c>
      <c r="F95" s="56">
        <f t="shared" si="4"/>
        <v>249250498</v>
      </c>
    </row>
    <row r="96" spans="3:6" ht="15">
      <c r="C96" s="58"/>
      <c r="D96" s="58"/>
      <c r="E96" s="58"/>
      <c r="F96" s="58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Header>&amp;RAz előterjesztés 1. melléklete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W162"/>
  <sheetViews>
    <sheetView workbookViewId="0" topLeftCell="A76">
      <selection activeCell="E97" sqref="E97"/>
    </sheetView>
  </sheetViews>
  <sheetFormatPr defaultColWidth="9.140625" defaultRowHeight="15"/>
  <cols>
    <col min="1" max="1" width="72.140625" style="0" customWidth="1"/>
    <col min="2" max="2" width="8.421875" style="0" customWidth="1"/>
    <col min="3" max="3" width="16.28125" style="0" customWidth="1"/>
    <col min="4" max="4" width="17.8515625" style="0" customWidth="1"/>
    <col min="5" max="5" width="15.421875" style="0" customWidth="1"/>
    <col min="6" max="6" width="18.421875" style="0" customWidth="1"/>
    <col min="7" max="7" width="9.7109375" style="0" bestFit="1" customWidth="1"/>
  </cols>
  <sheetData>
    <row r="1" spans="1:6" ht="21" customHeight="1">
      <c r="A1" s="79" t="s">
        <v>420</v>
      </c>
      <c r="B1" s="76"/>
      <c r="C1" s="76"/>
      <c r="D1" s="76"/>
      <c r="E1" s="76"/>
      <c r="F1" s="77"/>
    </row>
    <row r="2" spans="1:6" ht="18.75" customHeight="1">
      <c r="A2" s="80" t="s">
        <v>158</v>
      </c>
      <c r="B2" s="76"/>
      <c r="C2" s="76"/>
      <c r="D2" s="76"/>
      <c r="E2" s="76"/>
      <c r="F2" s="77"/>
    </row>
    <row r="3" spans="1:6" ht="18.75" customHeight="1">
      <c r="A3" s="17"/>
      <c r="B3" s="18"/>
      <c r="C3" s="18"/>
      <c r="D3" s="18"/>
      <c r="E3" s="18"/>
      <c r="F3" s="19"/>
    </row>
    <row r="4" spans="1:6" ht="69.6" customHeight="1">
      <c r="A4" s="10" t="s">
        <v>414</v>
      </c>
      <c r="B4" s="11" t="s">
        <v>159</v>
      </c>
      <c r="C4" s="42" t="s">
        <v>398</v>
      </c>
      <c r="D4" s="42" t="s">
        <v>399</v>
      </c>
      <c r="E4" s="42" t="s">
        <v>418</v>
      </c>
      <c r="F4" s="42" t="s">
        <v>400</v>
      </c>
    </row>
    <row r="5" spans="1:6" ht="15">
      <c r="A5" s="20" t="s">
        <v>160</v>
      </c>
      <c r="B5" s="20" t="s">
        <v>161</v>
      </c>
      <c r="C5" s="60">
        <v>10210300</v>
      </c>
      <c r="D5" s="60">
        <v>10210300</v>
      </c>
      <c r="E5" s="61">
        <v>399579</v>
      </c>
      <c r="F5" s="60">
        <f>SUM(D5:E5)</f>
        <v>10609879</v>
      </c>
    </row>
    <row r="6" spans="1:6" ht="15" hidden="1">
      <c r="A6" s="20" t="s">
        <v>162</v>
      </c>
      <c r="B6" s="21" t="s">
        <v>163</v>
      </c>
      <c r="C6" s="61"/>
      <c r="D6" s="61"/>
      <c r="E6" s="61"/>
      <c r="F6" s="60">
        <f aca="true" t="shared" si="0" ref="F6:F10">SUM(D6:E6)</f>
        <v>0</v>
      </c>
    </row>
    <row r="7" spans="1:6" ht="15" hidden="1">
      <c r="A7" s="20" t="s">
        <v>164</v>
      </c>
      <c r="B7" s="21" t="s">
        <v>165</v>
      </c>
      <c r="C7" s="61"/>
      <c r="D7" s="61"/>
      <c r="E7" s="61"/>
      <c r="F7" s="60">
        <f t="shared" si="0"/>
        <v>0</v>
      </c>
    </row>
    <row r="8" spans="1:6" ht="15" hidden="1">
      <c r="A8" s="12" t="s">
        <v>166</v>
      </c>
      <c r="B8" s="21" t="s">
        <v>167</v>
      </c>
      <c r="C8" s="61"/>
      <c r="D8" s="61"/>
      <c r="E8" s="61"/>
      <c r="F8" s="60">
        <f t="shared" si="0"/>
        <v>0</v>
      </c>
    </row>
    <row r="9" spans="1:6" ht="15" hidden="1">
      <c r="A9" s="12" t="s">
        <v>168</v>
      </c>
      <c r="B9" s="21" t="s">
        <v>169</v>
      </c>
      <c r="C9" s="61"/>
      <c r="D9" s="61"/>
      <c r="E9" s="61"/>
      <c r="F9" s="60">
        <f t="shared" si="0"/>
        <v>0</v>
      </c>
    </row>
    <row r="10" spans="1:6" ht="15">
      <c r="A10" s="12" t="s">
        <v>162</v>
      </c>
      <c r="B10" s="21" t="s">
        <v>163</v>
      </c>
      <c r="C10" s="61"/>
      <c r="D10" s="61"/>
      <c r="E10" s="61"/>
      <c r="F10" s="60">
        <f t="shared" si="0"/>
        <v>0</v>
      </c>
    </row>
    <row r="11" spans="1:6" ht="15">
      <c r="A11" s="12" t="s">
        <v>170</v>
      </c>
      <c r="B11" s="21" t="s">
        <v>171</v>
      </c>
      <c r="C11" s="61"/>
      <c r="D11" s="61"/>
      <c r="E11" s="61"/>
      <c r="F11" s="60">
        <f aca="true" t="shared" si="1" ref="F11:F16">SUM(D11:E11)</f>
        <v>0</v>
      </c>
    </row>
    <row r="12" spans="1:6" ht="15">
      <c r="A12" s="12" t="s">
        <v>172</v>
      </c>
      <c r="B12" s="21" t="s">
        <v>173</v>
      </c>
      <c r="C12" s="61">
        <v>360000</v>
      </c>
      <c r="D12" s="61">
        <v>360000</v>
      </c>
      <c r="E12" s="61"/>
      <c r="F12" s="60">
        <f t="shared" si="1"/>
        <v>360000</v>
      </c>
    </row>
    <row r="13" spans="1:6" ht="15">
      <c r="A13" s="12" t="s">
        <v>174</v>
      </c>
      <c r="B13" s="21" t="s">
        <v>175</v>
      </c>
      <c r="C13" s="61"/>
      <c r="D13" s="61"/>
      <c r="E13" s="61"/>
      <c r="F13" s="60">
        <f t="shared" si="1"/>
        <v>0</v>
      </c>
    </row>
    <row r="14" spans="1:6" ht="15" hidden="1">
      <c r="A14" s="14" t="s">
        <v>176</v>
      </c>
      <c r="B14" s="21" t="s">
        <v>177</v>
      </c>
      <c r="C14" s="61"/>
      <c r="D14" s="61"/>
      <c r="E14" s="61"/>
      <c r="F14" s="60">
        <f t="shared" si="1"/>
        <v>0</v>
      </c>
    </row>
    <row r="15" spans="1:6" ht="15">
      <c r="A15" s="14" t="s">
        <v>176</v>
      </c>
      <c r="B15" s="21" t="s">
        <v>177</v>
      </c>
      <c r="C15" s="61"/>
      <c r="D15" s="61"/>
      <c r="E15" s="61"/>
      <c r="F15" s="60">
        <f t="shared" si="1"/>
        <v>0</v>
      </c>
    </row>
    <row r="16" spans="1:6" ht="15">
      <c r="A16" s="14" t="s">
        <v>178</v>
      </c>
      <c r="B16" s="21" t="s">
        <v>179</v>
      </c>
      <c r="C16" s="61"/>
      <c r="D16" s="61"/>
      <c r="E16" s="61"/>
      <c r="F16" s="60">
        <f t="shared" si="1"/>
        <v>0</v>
      </c>
    </row>
    <row r="17" spans="1:6" ht="15" hidden="1">
      <c r="A17" s="14" t="s">
        <v>180</v>
      </c>
      <c r="B17" s="21" t="s">
        <v>181</v>
      </c>
      <c r="C17" s="61"/>
      <c r="D17" s="61"/>
      <c r="E17" s="61"/>
      <c r="F17" s="60">
        <f aca="true" t="shared" si="2" ref="F17:F19">SUM(C17:E17)</f>
        <v>0</v>
      </c>
    </row>
    <row r="18" spans="1:6" ht="15" hidden="1">
      <c r="A18" s="14" t="s">
        <v>182</v>
      </c>
      <c r="B18" s="21" t="s">
        <v>183</v>
      </c>
      <c r="C18" s="61"/>
      <c r="D18" s="61"/>
      <c r="E18" s="61"/>
      <c r="F18" s="60">
        <f t="shared" si="2"/>
        <v>0</v>
      </c>
    </row>
    <row r="19" spans="1:6" ht="15" hidden="1">
      <c r="A19" s="14" t="s">
        <v>184</v>
      </c>
      <c r="B19" s="21" t="s">
        <v>185</v>
      </c>
      <c r="C19" s="61"/>
      <c r="D19" s="61"/>
      <c r="E19" s="61"/>
      <c r="F19" s="60">
        <f t="shared" si="2"/>
        <v>0</v>
      </c>
    </row>
    <row r="20" spans="1:6" ht="15">
      <c r="A20" s="12" t="s">
        <v>184</v>
      </c>
      <c r="B20" s="21" t="s">
        <v>185</v>
      </c>
      <c r="C20" s="61"/>
      <c r="D20" s="61"/>
      <c r="E20" s="61"/>
      <c r="F20" s="60">
        <f>SUM(D20:E20)</f>
        <v>0</v>
      </c>
    </row>
    <row r="21" spans="1:6" ht="15">
      <c r="A21" s="4" t="s">
        <v>186</v>
      </c>
      <c r="B21" s="5" t="s">
        <v>187</v>
      </c>
      <c r="C21" s="62">
        <f>SUM(C5:C20)</f>
        <v>10570300</v>
      </c>
      <c r="D21" s="62">
        <f aca="true" t="shared" si="3" ref="D21:F21">SUM(D5:D20)</f>
        <v>10570300</v>
      </c>
      <c r="E21" s="62">
        <f t="shared" si="3"/>
        <v>399579</v>
      </c>
      <c r="F21" s="62">
        <f t="shared" si="3"/>
        <v>10969879</v>
      </c>
    </row>
    <row r="22" spans="1:6" ht="15">
      <c r="A22" s="14" t="s">
        <v>188</v>
      </c>
      <c r="B22" s="21" t="s">
        <v>189</v>
      </c>
      <c r="C22" s="61">
        <v>6870200</v>
      </c>
      <c r="D22" s="61">
        <v>6870200</v>
      </c>
      <c r="E22" s="61"/>
      <c r="F22" s="60">
        <f>SUM(D22:E22)</f>
        <v>6870200</v>
      </c>
    </row>
    <row r="23" spans="1:6" ht="14.4" customHeight="1">
      <c r="A23" s="14" t="s">
        <v>413</v>
      </c>
      <c r="B23" s="21" t="s">
        <v>190</v>
      </c>
      <c r="C23" s="61">
        <v>3770000</v>
      </c>
      <c r="D23" s="61">
        <v>3770000</v>
      </c>
      <c r="E23" s="61"/>
      <c r="F23" s="60">
        <f aca="true" t="shared" si="4" ref="F23:F24">SUM(D23:E23)</f>
        <v>3770000</v>
      </c>
    </row>
    <row r="24" spans="1:6" ht="15">
      <c r="A24" s="13" t="s">
        <v>191</v>
      </c>
      <c r="B24" s="21" t="s">
        <v>192</v>
      </c>
      <c r="C24" s="61">
        <v>550000</v>
      </c>
      <c r="D24" s="61">
        <v>550000</v>
      </c>
      <c r="E24" s="61"/>
      <c r="F24" s="60">
        <f t="shared" si="4"/>
        <v>550000</v>
      </c>
    </row>
    <row r="25" spans="1:6" ht="15">
      <c r="A25" s="1" t="s">
        <v>193</v>
      </c>
      <c r="B25" s="5" t="s">
        <v>194</v>
      </c>
      <c r="C25" s="62">
        <f>SUM(C22:C24)</f>
        <v>11190200</v>
      </c>
      <c r="D25" s="62">
        <f>SUM(D22:D24)</f>
        <v>11190200</v>
      </c>
      <c r="E25" s="62">
        <f>SUM(E22:E24)</f>
        <v>0</v>
      </c>
      <c r="F25" s="63">
        <f>SUM(F22:F24)</f>
        <v>11190200</v>
      </c>
    </row>
    <row r="26" spans="1:7" ht="15">
      <c r="A26" s="4" t="s">
        <v>195</v>
      </c>
      <c r="B26" s="5" t="s">
        <v>196</v>
      </c>
      <c r="C26" s="62">
        <f>C21+C25</f>
        <v>21760500</v>
      </c>
      <c r="D26" s="62">
        <f>D21+D25</f>
        <v>21760500</v>
      </c>
      <c r="E26" s="62">
        <f>E21+E25</f>
        <v>399579</v>
      </c>
      <c r="F26" s="62">
        <f>F21+F25</f>
        <v>22160079</v>
      </c>
      <c r="G26" s="36"/>
    </row>
    <row r="27" spans="1:7" ht="15">
      <c r="A27" s="1" t="s">
        <v>197</v>
      </c>
      <c r="B27" s="5" t="s">
        <v>198</v>
      </c>
      <c r="C27" s="62">
        <v>2105705</v>
      </c>
      <c r="D27" s="62">
        <v>2105705</v>
      </c>
      <c r="E27" s="62">
        <v>51945</v>
      </c>
      <c r="F27" s="62">
        <f>SUM(D27:E27)</f>
        <v>2157650</v>
      </c>
      <c r="G27" s="36"/>
    </row>
    <row r="28" spans="1:6" ht="15">
      <c r="A28" s="14" t="s">
        <v>199</v>
      </c>
      <c r="B28" s="21" t="s">
        <v>200</v>
      </c>
      <c r="C28" s="61">
        <v>160000</v>
      </c>
      <c r="D28" s="61">
        <v>160000</v>
      </c>
      <c r="E28" s="61"/>
      <c r="F28" s="60">
        <f>SUM(D28:E28)</f>
        <v>160000</v>
      </c>
    </row>
    <row r="29" spans="1:6" ht="15">
      <c r="A29" s="14" t="s">
        <v>201</v>
      </c>
      <c r="B29" s="21" t="s">
        <v>202</v>
      </c>
      <c r="C29" s="61">
        <v>1180000</v>
      </c>
      <c r="D29" s="61">
        <v>1180000</v>
      </c>
      <c r="E29" s="61"/>
      <c r="F29" s="60">
        <f aca="true" t="shared" si="5" ref="F29:F53">SUM(D29:E29)</f>
        <v>1180000</v>
      </c>
    </row>
    <row r="30" spans="1:6" ht="15" hidden="1">
      <c r="A30" s="14" t="s">
        <v>203</v>
      </c>
      <c r="B30" s="21" t="s">
        <v>204</v>
      </c>
      <c r="C30" s="61">
        <v>0</v>
      </c>
      <c r="D30" s="61">
        <v>0</v>
      </c>
      <c r="E30" s="61"/>
      <c r="F30" s="60">
        <f t="shared" si="5"/>
        <v>0</v>
      </c>
    </row>
    <row r="31" spans="1:6" ht="15">
      <c r="A31" s="1" t="s">
        <v>205</v>
      </c>
      <c r="B31" s="5" t="s">
        <v>206</v>
      </c>
      <c r="C31" s="62">
        <f>SUM(C28:C30)</f>
        <v>1340000</v>
      </c>
      <c r="D31" s="62">
        <f>SUM(D28:D30)</f>
        <v>1340000</v>
      </c>
      <c r="E31" s="62">
        <f>SUM(E28:E30)</f>
        <v>0</v>
      </c>
      <c r="F31" s="63">
        <f t="shared" si="5"/>
        <v>1340000</v>
      </c>
    </row>
    <row r="32" spans="1:6" ht="15">
      <c r="A32" s="14" t="s">
        <v>207</v>
      </c>
      <c r="B32" s="21" t="s">
        <v>208</v>
      </c>
      <c r="C32" s="61">
        <v>170000</v>
      </c>
      <c r="D32" s="61">
        <v>170000</v>
      </c>
      <c r="E32" s="61"/>
      <c r="F32" s="60">
        <f t="shared" si="5"/>
        <v>170000</v>
      </c>
    </row>
    <row r="33" spans="1:6" ht="15">
      <c r="A33" s="14" t="s">
        <v>209</v>
      </c>
      <c r="B33" s="21" t="s">
        <v>210</v>
      </c>
      <c r="C33" s="61">
        <v>146000</v>
      </c>
      <c r="D33" s="61">
        <v>146000</v>
      </c>
      <c r="E33" s="61"/>
      <c r="F33" s="60">
        <f t="shared" si="5"/>
        <v>146000</v>
      </c>
    </row>
    <row r="34" spans="1:6" ht="15" customHeight="1">
      <c r="A34" s="1" t="s">
        <v>211</v>
      </c>
      <c r="B34" s="5" t="s">
        <v>212</v>
      </c>
      <c r="C34" s="62">
        <f>SUM(C32:C33)</f>
        <v>316000</v>
      </c>
      <c r="D34" s="62">
        <f>SUM(D32:D33)</f>
        <v>316000</v>
      </c>
      <c r="E34" s="61">
        <f>SUM(E32:E33)</f>
        <v>0</v>
      </c>
      <c r="F34" s="60">
        <f t="shared" si="5"/>
        <v>316000</v>
      </c>
    </row>
    <row r="35" spans="1:6" ht="15">
      <c r="A35" s="14" t="s">
        <v>213</v>
      </c>
      <c r="B35" s="21" t="s">
        <v>214</v>
      </c>
      <c r="C35" s="61">
        <v>10570000</v>
      </c>
      <c r="D35" s="61"/>
      <c r="E35" s="61"/>
      <c r="F35" s="60">
        <f t="shared" si="5"/>
        <v>0</v>
      </c>
    </row>
    <row r="36" spans="1:6" ht="15">
      <c r="A36" s="14" t="s">
        <v>421</v>
      </c>
      <c r="B36" s="21" t="s">
        <v>422</v>
      </c>
      <c r="C36" s="61"/>
      <c r="D36" s="61">
        <v>8050000</v>
      </c>
      <c r="E36" s="61"/>
      <c r="F36" s="60">
        <f t="shared" si="5"/>
        <v>8050000</v>
      </c>
    </row>
    <row r="37" spans="1:6" ht="15">
      <c r="A37" s="14" t="s">
        <v>423</v>
      </c>
      <c r="B37" s="21" t="s">
        <v>426</v>
      </c>
      <c r="C37" s="61"/>
      <c r="D37" s="61">
        <v>2400000</v>
      </c>
      <c r="E37" s="61">
        <v>135808</v>
      </c>
      <c r="F37" s="60">
        <f t="shared" si="5"/>
        <v>2535808</v>
      </c>
    </row>
    <row r="38" spans="1:6" ht="15">
      <c r="A38" s="14" t="s">
        <v>424</v>
      </c>
      <c r="B38" s="21" t="s">
        <v>425</v>
      </c>
      <c r="C38" s="61"/>
      <c r="D38" s="61">
        <v>120000</v>
      </c>
      <c r="E38" s="61"/>
      <c r="F38" s="60">
        <f t="shared" si="5"/>
        <v>120000</v>
      </c>
    </row>
    <row r="39" spans="1:6" ht="15">
      <c r="A39" s="14" t="s">
        <v>215</v>
      </c>
      <c r="B39" s="21" t="s">
        <v>216</v>
      </c>
      <c r="C39" s="61">
        <v>1000000</v>
      </c>
      <c r="D39" s="61">
        <v>1000000</v>
      </c>
      <c r="E39" s="61"/>
      <c r="F39" s="60">
        <f t="shared" si="5"/>
        <v>1000000</v>
      </c>
    </row>
    <row r="40" spans="1:6" ht="15">
      <c r="A40" s="14" t="s">
        <v>217</v>
      </c>
      <c r="B40" s="21" t="s">
        <v>218</v>
      </c>
      <c r="C40" s="61">
        <v>500000</v>
      </c>
      <c r="D40" s="61">
        <v>500000</v>
      </c>
      <c r="E40" s="61"/>
      <c r="F40" s="60">
        <f t="shared" si="5"/>
        <v>500000</v>
      </c>
    </row>
    <row r="41" spans="1:6" ht="15">
      <c r="A41" s="14" t="s">
        <v>219</v>
      </c>
      <c r="B41" s="21" t="s">
        <v>220</v>
      </c>
      <c r="C41" s="61">
        <v>1614000</v>
      </c>
      <c r="D41" s="61">
        <v>1614000</v>
      </c>
      <c r="E41" s="61"/>
      <c r="F41" s="60">
        <f t="shared" si="5"/>
        <v>1614000</v>
      </c>
    </row>
    <row r="42" spans="1:6" ht="15">
      <c r="A42" s="22" t="s">
        <v>221</v>
      </c>
      <c r="B42" s="21" t="s">
        <v>222</v>
      </c>
      <c r="C42" s="61">
        <v>50000</v>
      </c>
      <c r="D42" s="61">
        <v>50000</v>
      </c>
      <c r="E42" s="61"/>
      <c r="F42" s="60">
        <f t="shared" si="5"/>
        <v>50000</v>
      </c>
    </row>
    <row r="43" spans="1:6" ht="15">
      <c r="A43" s="13" t="s">
        <v>223</v>
      </c>
      <c r="B43" s="21" t="s">
        <v>224</v>
      </c>
      <c r="C43" s="61">
        <v>1250000</v>
      </c>
      <c r="D43" s="61">
        <v>1250000</v>
      </c>
      <c r="E43" s="61">
        <v>200000</v>
      </c>
      <c r="F43" s="60">
        <f t="shared" si="5"/>
        <v>1450000</v>
      </c>
    </row>
    <row r="44" spans="1:6" ht="15">
      <c r="A44" s="14" t="s">
        <v>225</v>
      </c>
      <c r="B44" s="21" t="s">
        <v>226</v>
      </c>
      <c r="C44" s="64">
        <v>4008000</v>
      </c>
      <c r="D44" s="64">
        <v>4008000</v>
      </c>
      <c r="E44" s="61"/>
      <c r="F44" s="60">
        <f t="shared" si="5"/>
        <v>4008000</v>
      </c>
    </row>
    <row r="45" spans="1:7" ht="15">
      <c r="A45" s="1" t="s">
        <v>227</v>
      </c>
      <c r="B45" s="5" t="s">
        <v>228</v>
      </c>
      <c r="C45" s="62">
        <f>SUM(C35:C44)</f>
        <v>18992000</v>
      </c>
      <c r="D45" s="62">
        <f>SUM(D35:D44)</f>
        <v>18992000</v>
      </c>
      <c r="E45" s="62">
        <f>SUM(E35:E44)</f>
        <v>335808</v>
      </c>
      <c r="F45" s="63">
        <f t="shared" si="5"/>
        <v>19327808</v>
      </c>
      <c r="G45" s="36"/>
    </row>
    <row r="46" spans="1:6" ht="15">
      <c r="A46" s="14" t="s">
        <v>229</v>
      </c>
      <c r="B46" s="21" t="s">
        <v>230</v>
      </c>
      <c r="C46" s="61">
        <v>20000</v>
      </c>
      <c r="D46" s="61">
        <v>20000</v>
      </c>
      <c r="E46" s="61"/>
      <c r="F46" s="60">
        <f t="shared" si="5"/>
        <v>20000</v>
      </c>
    </row>
    <row r="47" spans="1:6" ht="15">
      <c r="A47" s="14" t="s">
        <v>231</v>
      </c>
      <c r="B47" s="21" t="s">
        <v>232</v>
      </c>
      <c r="C47" s="61">
        <v>75000</v>
      </c>
      <c r="D47" s="61">
        <v>75000</v>
      </c>
      <c r="E47" s="61"/>
      <c r="F47" s="60">
        <f t="shared" si="5"/>
        <v>75000</v>
      </c>
    </row>
    <row r="48" spans="1:6" ht="15">
      <c r="A48" s="1" t="s">
        <v>233</v>
      </c>
      <c r="B48" s="5" t="s">
        <v>234</v>
      </c>
      <c r="C48" s="62">
        <f>SUM(C46:C47)</f>
        <v>95000</v>
      </c>
      <c r="D48" s="62">
        <f>SUM(D46:D47)</f>
        <v>95000</v>
      </c>
      <c r="E48" s="62">
        <f>SUM(E46:E47)</f>
        <v>0</v>
      </c>
      <c r="F48" s="63">
        <f t="shared" si="5"/>
        <v>95000</v>
      </c>
    </row>
    <row r="49" spans="1:6" ht="15">
      <c r="A49" s="14" t="s">
        <v>235</v>
      </c>
      <c r="B49" s="21" t="s">
        <v>236</v>
      </c>
      <c r="C49" s="64">
        <v>5243650</v>
      </c>
      <c r="D49" s="64">
        <v>5243650</v>
      </c>
      <c r="E49" s="61">
        <v>90668</v>
      </c>
      <c r="F49" s="60">
        <f t="shared" si="5"/>
        <v>5334318</v>
      </c>
    </row>
    <row r="50" spans="1:6" ht="15">
      <c r="A50" s="14" t="s">
        <v>416</v>
      </c>
      <c r="B50" s="21" t="s">
        <v>415</v>
      </c>
      <c r="C50" s="64">
        <v>2135700</v>
      </c>
      <c r="D50" s="64">
        <v>2135700</v>
      </c>
      <c r="E50" s="61"/>
      <c r="F50" s="60">
        <f t="shared" si="5"/>
        <v>2135700</v>
      </c>
    </row>
    <row r="51" spans="1:6" ht="15">
      <c r="A51" s="14" t="s">
        <v>427</v>
      </c>
      <c r="B51" s="21"/>
      <c r="C51" s="64">
        <v>300000</v>
      </c>
      <c r="D51" s="64">
        <v>300000</v>
      </c>
      <c r="E51" s="61"/>
      <c r="F51" s="60">
        <f t="shared" si="5"/>
        <v>300000</v>
      </c>
    </row>
    <row r="52" spans="1:6" ht="15">
      <c r="A52" s="14" t="s">
        <v>381</v>
      </c>
      <c r="B52" s="21" t="s">
        <v>237</v>
      </c>
      <c r="C52" s="61">
        <v>12071000</v>
      </c>
      <c r="D52" s="61">
        <v>12071000</v>
      </c>
      <c r="E52" s="61"/>
      <c r="F52" s="60">
        <f t="shared" si="5"/>
        <v>12071000</v>
      </c>
    </row>
    <row r="53" spans="1:6" ht="15">
      <c r="A53" s="1" t="s">
        <v>238</v>
      </c>
      <c r="B53" s="5" t="s">
        <v>239</v>
      </c>
      <c r="C53" s="62">
        <f>SUM(C49:C52)</f>
        <v>19750350</v>
      </c>
      <c r="D53" s="62">
        <f>SUM(D49:D52)</f>
        <v>19750350</v>
      </c>
      <c r="E53" s="62">
        <f>SUM(E49:E52)</f>
        <v>90668</v>
      </c>
      <c r="F53" s="63">
        <f t="shared" si="5"/>
        <v>19841018</v>
      </c>
    </row>
    <row r="54" spans="1:7" ht="15">
      <c r="A54" s="1" t="s">
        <v>240</v>
      </c>
      <c r="B54" s="5" t="s">
        <v>241</v>
      </c>
      <c r="C54" s="62">
        <f>C31+C34+C45+C48+C53</f>
        <v>40493350</v>
      </c>
      <c r="D54" s="62">
        <f>D31+D34+D45+D48+D53</f>
        <v>40493350</v>
      </c>
      <c r="E54" s="62">
        <f>SUM(E31,E45,E48,E53)</f>
        <v>426476</v>
      </c>
      <c r="F54" s="62">
        <f>SUM(D54:E54)</f>
        <v>40919826</v>
      </c>
      <c r="G54" s="36"/>
    </row>
    <row r="55" spans="1:6" ht="15" hidden="1">
      <c r="A55" s="15" t="s">
        <v>242</v>
      </c>
      <c r="B55" s="21" t="s">
        <v>243</v>
      </c>
      <c r="C55" s="61"/>
      <c r="D55" s="61"/>
      <c r="E55" s="61"/>
      <c r="F55" s="60"/>
    </row>
    <row r="56" spans="1:6" ht="15" hidden="1">
      <c r="A56" s="15" t="s">
        <v>244</v>
      </c>
      <c r="B56" s="21" t="s">
        <v>245</v>
      </c>
      <c r="C56" s="61"/>
      <c r="D56" s="61"/>
      <c r="E56" s="61"/>
      <c r="F56" s="60"/>
    </row>
    <row r="57" spans="1:6" ht="15" hidden="1">
      <c r="A57" s="23" t="s">
        <v>246</v>
      </c>
      <c r="B57" s="21" t="s">
        <v>247</v>
      </c>
      <c r="C57" s="61"/>
      <c r="D57" s="61"/>
      <c r="E57" s="61"/>
      <c r="F57" s="60"/>
    </row>
    <row r="58" spans="1:6" ht="15" hidden="1">
      <c r="A58" s="23" t="s">
        <v>248</v>
      </c>
      <c r="B58" s="21" t="s">
        <v>249</v>
      </c>
      <c r="C58" s="61"/>
      <c r="D58" s="61"/>
      <c r="E58" s="61"/>
      <c r="F58" s="60"/>
    </row>
    <row r="59" spans="1:6" ht="15" hidden="1">
      <c r="A59" s="23" t="s">
        <v>250</v>
      </c>
      <c r="B59" s="21" t="s">
        <v>251</v>
      </c>
      <c r="C59" s="61"/>
      <c r="D59" s="61"/>
      <c r="E59" s="61"/>
      <c r="F59" s="60"/>
    </row>
    <row r="60" spans="1:6" ht="15" hidden="1">
      <c r="A60" s="15" t="s">
        <v>252</v>
      </c>
      <c r="B60" s="21" t="s">
        <v>253</v>
      </c>
      <c r="C60" s="61"/>
      <c r="D60" s="61"/>
      <c r="E60" s="61"/>
      <c r="F60" s="60"/>
    </row>
    <row r="61" spans="1:6" ht="15" hidden="1">
      <c r="A61" s="15" t="s">
        <v>254</v>
      </c>
      <c r="B61" s="21" t="s">
        <v>255</v>
      </c>
      <c r="C61" s="61"/>
      <c r="D61" s="61"/>
      <c r="E61" s="61"/>
      <c r="F61" s="60"/>
    </row>
    <row r="62" spans="1:6" ht="15">
      <c r="A62" s="15" t="s">
        <v>254</v>
      </c>
      <c r="B62" s="21" t="s">
        <v>255</v>
      </c>
      <c r="C62" s="61"/>
      <c r="D62" s="61"/>
      <c r="E62" s="61"/>
      <c r="F62" s="60">
        <f>SUM(C62:E62)</f>
        <v>0</v>
      </c>
    </row>
    <row r="63" spans="1:6" ht="15">
      <c r="A63" s="15" t="s">
        <v>256</v>
      </c>
      <c r="B63" s="21" t="s">
        <v>257</v>
      </c>
      <c r="C63" s="61">
        <v>950000</v>
      </c>
      <c r="D63" s="61">
        <v>950000</v>
      </c>
      <c r="E63" s="61"/>
      <c r="F63" s="60">
        <f>SUM(D63:E63)</f>
        <v>950000</v>
      </c>
    </row>
    <row r="64" spans="1:6" ht="15">
      <c r="A64" s="3" t="s">
        <v>258</v>
      </c>
      <c r="B64" s="5" t="s">
        <v>259</v>
      </c>
      <c r="C64" s="62">
        <f>SUM(C63)</f>
        <v>950000</v>
      </c>
      <c r="D64" s="62">
        <f aca="true" t="shared" si="6" ref="D64:E64">SUM(D62:D63)</f>
        <v>950000</v>
      </c>
      <c r="E64" s="62">
        <f t="shared" si="6"/>
        <v>0</v>
      </c>
      <c r="F64" s="62">
        <f>SUM(D64:E64)</f>
        <v>950000</v>
      </c>
    </row>
    <row r="65" spans="1:6" ht="15" hidden="1">
      <c r="A65" s="24" t="s">
        <v>260</v>
      </c>
      <c r="B65" s="21" t="s">
        <v>261</v>
      </c>
      <c r="C65" s="61"/>
      <c r="D65" s="61"/>
      <c r="E65" s="61"/>
      <c r="F65" s="62">
        <f aca="true" t="shared" si="7" ref="F65:F81">SUM(D65:E65)</f>
        <v>0</v>
      </c>
    </row>
    <row r="66" spans="1:6" ht="15" hidden="1">
      <c r="A66" s="24" t="s">
        <v>262</v>
      </c>
      <c r="B66" s="21" t="s">
        <v>263</v>
      </c>
      <c r="C66" s="61"/>
      <c r="D66" s="61"/>
      <c r="E66" s="61"/>
      <c r="F66" s="62">
        <f t="shared" si="7"/>
        <v>0</v>
      </c>
    </row>
    <row r="67" spans="1:6" ht="27.6" hidden="1">
      <c r="A67" s="24" t="s">
        <v>264</v>
      </c>
      <c r="B67" s="21" t="s">
        <v>265</v>
      </c>
      <c r="C67" s="61"/>
      <c r="D67" s="61"/>
      <c r="E67" s="61"/>
      <c r="F67" s="62">
        <f t="shared" si="7"/>
        <v>0</v>
      </c>
    </row>
    <row r="68" spans="1:6" ht="27.6" hidden="1">
      <c r="A68" s="24" t="s">
        <v>266</v>
      </c>
      <c r="B68" s="21" t="s">
        <v>267</v>
      </c>
      <c r="C68" s="61"/>
      <c r="D68" s="61"/>
      <c r="E68" s="61"/>
      <c r="F68" s="62">
        <f t="shared" si="7"/>
        <v>0</v>
      </c>
    </row>
    <row r="69" spans="1:6" ht="27.6" hidden="1">
      <c r="A69" s="24" t="s">
        <v>268</v>
      </c>
      <c r="B69" s="21" t="s">
        <v>269</v>
      </c>
      <c r="C69" s="61"/>
      <c r="D69" s="61"/>
      <c r="E69" s="61"/>
      <c r="F69" s="62">
        <f t="shared" si="7"/>
        <v>0</v>
      </c>
    </row>
    <row r="70" spans="1:6" ht="15">
      <c r="A70" s="24" t="s">
        <v>270</v>
      </c>
      <c r="B70" s="21" t="s">
        <v>271</v>
      </c>
      <c r="C70" s="61"/>
      <c r="D70" s="61"/>
      <c r="E70" s="61"/>
      <c r="F70" s="62">
        <f t="shared" si="7"/>
        <v>0</v>
      </c>
    </row>
    <row r="71" spans="1:7" ht="15">
      <c r="A71" s="24" t="s">
        <v>272</v>
      </c>
      <c r="B71" s="21" t="s">
        <v>273</v>
      </c>
      <c r="C71" s="64">
        <v>4600000</v>
      </c>
      <c r="D71" s="64">
        <v>4600000</v>
      </c>
      <c r="E71" s="61"/>
      <c r="F71" s="61">
        <f t="shared" si="7"/>
        <v>4600000</v>
      </c>
      <c r="G71" s="36"/>
    </row>
    <row r="72" spans="1:6" ht="27.6" hidden="1">
      <c r="A72" s="24" t="s">
        <v>274</v>
      </c>
      <c r="B72" s="21" t="s">
        <v>275</v>
      </c>
      <c r="C72" s="61"/>
      <c r="D72" s="61"/>
      <c r="E72" s="61"/>
      <c r="F72" s="61">
        <f t="shared" si="7"/>
        <v>0</v>
      </c>
    </row>
    <row r="73" spans="1:6" ht="27.6" hidden="1">
      <c r="A73" s="24" t="s">
        <v>276</v>
      </c>
      <c r="B73" s="21" t="s">
        <v>277</v>
      </c>
      <c r="C73" s="61"/>
      <c r="D73" s="61"/>
      <c r="E73" s="61"/>
      <c r="F73" s="61">
        <f t="shared" si="7"/>
        <v>0</v>
      </c>
    </row>
    <row r="74" spans="1:6" ht="15" hidden="1">
      <c r="A74" s="24" t="s">
        <v>278</v>
      </c>
      <c r="B74" s="21" t="s">
        <v>279</v>
      </c>
      <c r="C74" s="61"/>
      <c r="D74" s="61"/>
      <c r="E74" s="61"/>
      <c r="F74" s="61">
        <f t="shared" si="7"/>
        <v>0</v>
      </c>
    </row>
    <row r="75" spans="1:6" ht="15" hidden="1">
      <c r="A75" s="25" t="s">
        <v>280</v>
      </c>
      <c r="B75" s="21" t="s">
        <v>281</v>
      </c>
      <c r="C75" s="61"/>
      <c r="D75" s="61"/>
      <c r="E75" s="61"/>
      <c r="F75" s="61">
        <f t="shared" si="7"/>
        <v>0</v>
      </c>
    </row>
    <row r="76" spans="1:7" ht="15">
      <c r="A76" s="24" t="s">
        <v>282</v>
      </c>
      <c r="B76" s="21" t="s">
        <v>283</v>
      </c>
      <c r="C76" s="61">
        <v>300000</v>
      </c>
      <c r="D76" s="61">
        <v>300000</v>
      </c>
      <c r="E76" s="61"/>
      <c r="F76" s="61">
        <f t="shared" si="7"/>
        <v>300000</v>
      </c>
      <c r="G76" t="s">
        <v>383</v>
      </c>
    </row>
    <row r="77" spans="1:6" ht="15">
      <c r="A77" s="25" t="s">
        <v>284</v>
      </c>
      <c r="B77" s="21" t="s">
        <v>285</v>
      </c>
      <c r="C77" s="64">
        <v>1394270</v>
      </c>
      <c r="D77" s="64">
        <v>1394270</v>
      </c>
      <c r="E77" s="64">
        <f>300858-600000</f>
        <v>-299142</v>
      </c>
      <c r="F77" s="61">
        <f t="shared" si="7"/>
        <v>1095128</v>
      </c>
    </row>
    <row r="78" spans="1:6" ht="15">
      <c r="A78" s="25" t="s">
        <v>286</v>
      </c>
      <c r="B78" s="21" t="s">
        <v>285</v>
      </c>
      <c r="C78" s="64">
        <v>5110212</v>
      </c>
      <c r="D78" s="64">
        <v>5110212</v>
      </c>
      <c r="E78" s="61"/>
      <c r="F78" s="61">
        <f t="shared" si="7"/>
        <v>5110212</v>
      </c>
    </row>
    <row r="79" spans="1:6" ht="43.5" customHeight="1" hidden="1">
      <c r="A79" s="10" t="s">
        <v>1</v>
      </c>
      <c r="B79" s="11" t="s">
        <v>159</v>
      </c>
      <c r="C79" s="65" t="s">
        <v>3</v>
      </c>
      <c r="D79" s="65" t="s">
        <v>4</v>
      </c>
      <c r="E79" s="65" t="s">
        <v>5</v>
      </c>
      <c r="F79" s="62">
        <f t="shared" si="7"/>
        <v>0</v>
      </c>
    </row>
    <row r="80" spans="1:6" ht="15">
      <c r="A80" s="3" t="s">
        <v>287</v>
      </c>
      <c r="B80" s="5" t="s">
        <v>288</v>
      </c>
      <c r="C80" s="62">
        <f>SUM(C65:C78)</f>
        <v>11404482</v>
      </c>
      <c r="D80" s="62">
        <f aca="true" t="shared" si="8" ref="D80:E80">SUM(D65:D78)</f>
        <v>11404482</v>
      </c>
      <c r="E80" s="62">
        <f t="shared" si="8"/>
        <v>-299142</v>
      </c>
      <c r="F80" s="62">
        <f t="shared" si="7"/>
        <v>11105340</v>
      </c>
    </row>
    <row r="81" spans="1:7" ht="15">
      <c r="A81" s="39" t="s">
        <v>289</v>
      </c>
      <c r="B81" s="40"/>
      <c r="C81" s="66">
        <f>SUM(C26+C27+C54+C64+C80)</f>
        <v>76714037</v>
      </c>
      <c r="D81" s="66">
        <f>SUM(D26+D27+D54+D64+D80)</f>
        <v>76714037</v>
      </c>
      <c r="E81" s="66">
        <f>SUM(E26+E27+E54+E64+E80)</f>
        <v>578858</v>
      </c>
      <c r="F81" s="66">
        <f t="shared" si="7"/>
        <v>77292895</v>
      </c>
      <c r="G81" s="57"/>
    </row>
    <row r="82" spans="1:6" ht="15">
      <c r="A82" s="26" t="s">
        <v>290</v>
      </c>
      <c r="B82" s="21" t="s">
        <v>291</v>
      </c>
      <c r="C82" s="61">
        <v>3735433</v>
      </c>
      <c r="D82" s="61">
        <v>3735433</v>
      </c>
      <c r="E82" s="61"/>
      <c r="F82" s="60">
        <f>SUM(D82:E82)</f>
        <v>3735433</v>
      </c>
    </row>
    <row r="83" spans="1:7" ht="15">
      <c r="A83" s="26" t="s">
        <v>292</v>
      </c>
      <c r="B83" s="21" t="s">
        <v>293</v>
      </c>
      <c r="C83" s="61"/>
      <c r="D83" s="61"/>
      <c r="E83" s="61"/>
      <c r="F83" s="60">
        <f>SUM(D83:E83)</f>
        <v>0</v>
      </c>
      <c r="G83" s="36"/>
    </row>
    <row r="84" spans="1:6" ht="15" hidden="1">
      <c r="A84" s="26"/>
      <c r="B84" s="21"/>
      <c r="C84" s="61"/>
      <c r="D84" s="61"/>
      <c r="E84" s="61"/>
      <c r="F84" s="60">
        <f aca="true" t="shared" si="9" ref="F84:F91">SUM(D84:E84)</f>
        <v>0</v>
      </c>
    </row>
    <row r="85" spans="1:6" ht="15">
      <c r="A85" s="26" t="s">
        <v>294</v>
      </c>
      <c r="B85" s="21" t="s">
        <v>295</v>
      </c>
      <c r="C85" s="61"/>
      <c r="D85" s="61"/>
      <c r="E85" s="61"/>
      <c r="F85" s="60">
        <f t="shared" si="9"/>
        <v>0</v>
      </c>
    </row>
    <row r="86" spans="1:6" ht="43.5" customHeight="1" hidden="1">
      <c r="A86" s="10" t="s">
        <v>1</v>
      </c>
      <c r="B86" s="11" t="s">
        <v>159</v>
      </c>
      <c r="C86" s="65" t="s">
        <v>3</v>
      </c>
      <c r="D86" s="65" t="s">
        <v>3</v>
      </c>
      <c r="E86" s="65"/>
      <c r="F86" s="60">
        <f t="shared" si="9"/>
        <v>0</v>
      </c>
    </row>
    <row r="87" spans="1:6" ht="15" hidden="1">
      <c r="A87" s="26"/>
      <c r="B87" s="21" t="s">
        <v>293</v>
      </c>
      <c r="C87" s="61"/>
      <c r="D87" s="61"/>
      <c r="E87" s="61"/>
      <c r="F87" s="60">
        <f t="shared" si="9"/>
        <v>0</v>
      </c>
    </row>
    <row r="88" spans="1:6" ht="15">
      <c r="A88" s="26" t="s">
        <v>296</v>
      </c>
      <c r="B88" s="21" t="s">
        <v>297</v>
      </c>
      <c r="C88" s="61"/>
      <c r="D88" s="61"/>
      <c r="E88" s="61"/>
      <c r="F88" s="60">
        <f t="shared" si="9"/>
        <v>0</v>
      </c>
    </row>
    <row r="89" spans="1:6" ht="15" hidden="1">
      <c r="A89" s="13"/>
      <c r="B89" s="21" t="s">
        <v>298</v>
      </c>
      <c r="C89" s="61"/>
      <c r="D89" s="61"/>
      <c r="E89" s="61"/>
      <c r="F89" s="60">
        <f t="shared" si="9"/>
        <v>0</v>
      </c>
    </row>
    <row r="90" spans="1:6" ht="15" hidden="1">
      <c r="A90" s="13"/>
      <c r="B90" s="21" t="s">
        <v>299</v>
      </c>
      <c r="C90" s="61"/>
      <c r="D90" s="61"/>
      <c r="E90" s="61"/>
      <c r="F90" s="60">
        <f t="shared" si="9"/>
        <v>0</v>
      </c>
    </row>
    <row r="91" spans="1:6" ht="15">
      <c r="A91" s="13" t="s">
        <v>300</v>
      </c>
      <c r="B91" s="21" t="s">
        <v>301</v>
      </c>
      <c r="C91" s="61">
        <v>1008567</v>
      </c>
      <c r="D91" s="61">
        <v>1008567</v>
      </c>
      <c r="E91" s="61"/>
      <c r="F91" s="60">
        <f t="shared" si="9"/>
        <v>1008567</v>
      </c>
    </row>
    <row r="92" spans="1:6" ht="43.5" customHeight="1" hidden="1">
      <c r="A92" s="10" t="s">
        <v>1</v>
      </c>
      <c r="B92" s="11" t="s">
        <v>159</v>
      </c>
      <c r="C92" s="65" t="s">
        <v>3</v>
      </c>
      <c r="D92" s="65" t="s">
        <v>4</v>
      </c>
      <c r="E92" s="65" t="s">
        <v>5</v>
      </c>
      <c r="F92" s="67" t="s">
        <v>6</v>
      </c>
    </row>
    <row r="93" spans="1:6" ht="15">
      <c r="A93" s="2" t="s">
        <v>302</v>
      </c>
      <c r="B93" s="5" t="s">
        <v>303</v>
      </c>
      <c r="C93" s="62">
        <f>SUM(C82:C91)</f>
        <v>4744000</v>
      </c>
      <c r="D93" s="62">
        <f>SUM(D82:D92)</f>
        <v>4744000</v>
      </c>
      <c r="E93" s="62">
        <f>SUM(E82:E91)</f>
        <v>0</v>
      </c>
      <c r="F93" s="62">
        <f>SUM(F82:F92)</f>
        <v>4744000</v>
      </c>
    </row>
    <row r="94" spans="1:6" ht="15">
      <c r="A94" s="15" t="s">
        <v>304</v>
      </c>
      <c r="B94" s="21" t="s">
        <v>305</v>
      </c>
      <c r="C94" s="61">
        <v>124442283</v>
      </c>
      <c r="D94" s="61">
        <v>124442283</v>
      </c>
      <c r="E94" s="61">
        <f>631901+879200+600000</f>
        <v>2111101</v>
      </c>
      <c r="F94" s="60">
        <f>SUM(D94:E94)</f>
        <v>126553384</v>
      </c>
    </row>
    <row r="95" spans="1:6" ht="15" hidden="1">
      <c r="A95" s="15" t="s">
        <v>306</v>
      </c>
      <c r="B95" s="21" t="s">
        <v>307</v>
      </c>
      <c r="C95" s="61"/>
      <c r="D95" s="61"/>
      <c r="E95" s="61"/>
      <c r="F95" s="60">
        <f aca="true" t="shared" si="10" ref="F95:F96">SUM(C95:E95)</f>
        <v>0</v>
      </c>
    </row>
    <row r="96" spans="1:6" ht="15" hidden="1">
      <c r="A96" s="15" t="s">
        <v>308</v>
      </c>
      <c r="B96" s="21" t="s">
        <v>309</v>
      </c>
      <c r="C96" s="61"/>
      <c r="D96" s="61"/>
      <c r="E96" s="61"/>
      <c r="F96" s="60">
        <f t="shared" si="10"/>
        <v>0</v>
      </c>
    </row>
    <row r="97" spans="1:6" ht="15">
      <c r="A97" s="15" t="s">
        <v>310</v>
      </c>
      <c r="B97" s="21" t="s">
        <v>311</v>
      </c>
      <c r="C97" s="61">
        <v>34109717</v>
      </c>
      <c r="D97" s="61">
        <v>34109717</v>
      </c>
      <c r="E97" s="61">
        <f>-631901+237384</f>
        <v>-394517</v>
      </c>
      <c r="F97" s="60">
        <f>SUM(D97:E97)</f>
        <v>33715200</v>
      </c>
    </row>
    <row r="98" spans="1:6" ht="15">
      <c r="A98" s="3" t="s">
        <v>312</v>
      </c>
      <c r="B98" s="5" t="s">
        <v>313</v>
      </c>
      <c r="C98" s="62">
        <f>SUM(C94:C97)</f>
        <v>158552000</v>
      </c>
      <c r="D98" s="62">
        <f>SUM(D94:D97)</f>
        <v>158552000</v>
      </c>
      <c r="E98" s="62">
        <f>SUM(E94:E97)</f>
        <v>1716584</v>
      </c>
      <c r="F98" s="62">
        <f>SUM(F94:F97)</f>
        <v>160268584</v>
      </c>
    </row>
    <row r="99" spans="1:6" ht="27.6" hidden="1">
      <c r="A99" s="15" t="s">
        <v>314</v>
      </c>
      <c r="B99" s="21" t="s">
        <v>315</v>
      </c>
      <c r="C99" s="61"/>
      <c r="D99" s="61"/>
      <c r="E99" s="61"/>
      <c r="F99" s="62">
        <f aca="true" t="shared" si="11" ref="F99:F103">SUM(F95:F98)</f>
        <v>193983784</v>
      </c>
    </row>
    <row r="100" spans="1:6" ht="27.6" hidden="1">
      <c r="A100" s="15" t="s">
        <v>316</v>
      </c>
      <c r="B100" s="21" t="s">
        <v>317</v>
      </c>
      <c r="C100" s="61"/>
      <c r="D100" s="61"/>
      <c r="E100" s="61"/>
      <c r="F100" s="62">
        <f t="shared" si="11"/>
        <v>387967568</v>
      </c>
    </row>
    <row r="101" spans="1:6" ht="27.6" hidden="1">
      <c r="A101" s="15" t="s">
        <v>318</v>
      </c>
      <c r="B101" s="21" t="s">
        <v>319</v>
      </c>
      <c r="C101" s="61"/>
      <c r="D101" s="61"/>
      <c r="E101" s="61"/>
      <c r="F101" s="62">
        <f t="shared" si="11"/>
        <v>775935136</v>
      </c>
    </row>
    <row r="102" spans="1:6" ht="15" hidden="1">
      <c r="A102" s="15" t="s">
        <v>320</v>
      </c>
      <c r="B102" s="21" t="s">
        <v>321</v>
      </c>
      <c r="C102" s="61"/>
      <c r="D102" s="61"/>
      <c r="E102" s="61"/>
      <c r="F102" s="62">
        <f t="shared" si="11"/>
        <v>1518155072</v>
      </c>
    </row>
    <row r="103" spans="1:6" ht="27.6" hidden="1">
      <c r="A103" s="15" t="s">
        <v>322</v>
      </c>
      <c r="B103" s="21" t="s">
        <v>323</v>
      </c>
      <c r="C103" s="61"/>
      <c r="D103" s="61"/>
      <c r="E103" s="61"/>
      <c r="F103" s="62">
        <f t="shared" si="11"/>
        <v>2876041560</v>
      </c>
    </row>
    <row r="104" spans="1:6" ht="15">
      <c r="A104" s="15" t="s">
        <v>402</v>
      </c>
      <c r="B104" s="21" t="s">
        <v>321</v>
      </c>
      <c r="C104" s="61"/>
      <c r="D104" s="61"/>
      <c r="E104" s="61"/>
      <c r="F104" s="61">
        <f>SUM(D104:E104)</f>
        <v>0</v>
      </c>
    </row>
    <row r="105" spans="1:7" ht="27.6">
      <c r="A105" s="15" t="s">
        <v>382</v>
      </c>
      <c r="B105" s="21" t="s">
        <v>324</v>
      </c>
      <c r="C105" s="61">
        <v>100000</v>
      </c>
      <c r="D105" s="61">
        <v>100000</v>
      </c>
      <c r="E105" s="61"/>
      <c r="F105" s="60">
        <f>SUM(D105:E105)</f>
        <v>100000</v>
      </c>
      <c r="G105" s="36"/>
    </row>
    <row r="106" spans="1:6" ht="15">
      <c r="A106" s="15" t="s">
        <v>325</v>
      </c>
      <c r="B106" s="21" t="s">
        <v>326</v>
      </c>
      <c r="C106" s="61">
        <v>100000</v>
      </c>
      <c r="D106" s="61">
        <v>100000</v>
      </c>
      <c r="E106" s="61"/>
      <c r="F106" s="60">
        <f>SUM(D106:E106)</f>
        <v>100000</v>
      </c>
    </row>
    <row r="107" spans="1:6" ht="15">
      <c r="A107" s="15" t="s">
        <v>327</v>
      </c>
      <c r="B107" s="21" t="s">
        <v>328</v>
      </c>
      <c r="C107" s="61"/>
      <c r="D107" s="61"/>
      <c r="E107" s="61"/>
      <c r="F107" s="60">
        <f>SUM(D107:E107)</f>
        <v>0</v>
      </c>
    </row>
    <row r="108" spans="1:6" ht="15">
      <c r="A108" s="3" t="s">
        <v>329</v>
      </c>
      <c r="B108" s="5" t="s">
        <v>330</v>
      </c>
      <c r="C108" s="62">
        <f>SUM(C105:C107)</f>
        <v>200000</v>
      </c>
      <c r="D108" s="62">
        <f>SUM(D99:D107)</f>
        <v>200000</v>
      </c>
      <c r="E108" s="62">
        <f>SUM(E99:E107)</f>
        <v>0</v>
      </c>
      <c r="F108" s="62">
        <f>SUM(F104:F107)</f>
        <v>200000</v>
      </c>
    </row>
    <row r="109" spans="1:6" ht="15">
      <c r="A109" s="39" t="s">
        <v>331</v>
      </c>
      <c r="B109" s="40"/>
      <c r="C109" s="66">
        <f>SUM(C93+C98+C108)</f>
        <v>163496000</v>
      </c>
      <c r="D109" s="66">
        <f>SUM(D93+D98+D108)</f>
        <v>163496000</v>
      </c>
      <c r="E109" s="66">
        <f>SUM(E93+E98+E108)</f>
        <v>1716584</v>
      </c>
      <c r="F109" s="66">
        <f>SUM(F108,F98,F93)</f>
        <v>165212584</v>
      </c>
    </row>
    <row r="110" spans="1:6" ht="15">
      <c r="A110" s="27" t="s">
        <v>332</v>
      </c>
      <c r="B110" s="6" t="s">
        <v>333</v>
      </c>
      <c r="C110" s="62">
        <f>SUM(C81+C109)</f>
        <v>240210037</v>
      </c>
      <c r="D110" s="62">
        <f>SUM(D81+D109)</f>
        <v>240210037</v>
      </c>
      <c r="E110" s="62">
        <f>SUM(E81+E109)</f>
        <v>2295442</v>
      </c>
      <c r="F110" s="63">
        <f>SUM(D110:E110)</f>
        <v>242505479</v>
      </c>
    </row>
    <row r="111" spans="1:23" ht="15" hidden="1">
      <c r="A111" s="15" t="s">
        <v>334</v>
      </c>
      <c r="B111" s="14" t="s">
        <v>335</v>
      </c>
      <c r="C111" s="68"/>
      <c r="D111" s="68"/>
      <c r="E111" s="68"/>
      <c r="F111" s="63">
        <f aca="true" t="shared" si="12" ref="F111:F122">SUM(D111:E111)</f>
        <v>0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 hidden="1">
      <c r="A112" s="15" t="s">
        <v>336</v>
      </c>
      <c r="B112" s="14" t="s">
        <v>337</v>
      </c>
      <c r="C112" s="68"/>
      <c r="D112" s="68"/>
      <c r="E112" s="68"/>
      <c r="F112" s="63">
        <f t="shared" si="12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 hidden="1">
      <c r="A113" s="15" t="s">
        <v>338</v>
      </c>
      <c r="B113" s="14" t="s">
        <v>339</v>
      </c>
      <c r="C113" s="68"/>
      <c r="D113" s="68"/>
      <c r="E113" s="68"/>
      <c r="F113" s="63">
        <f t="shared" si="12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" hidden="1">
      <c r="A114" s="3" t="s">
        <v>340</v>
      </c>
      <c r="B114" s="1" t="s">
        <v>341</v>
      </c>
      <c r="C114" s="69"/>
      <c r="D114" s="69"/>
      <c r="E114" s="69"/>
      <c r="F114" s="63">
        <f t="shared" si="12"/>
        <v>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ht="15" hidden="1">
      <c r="A115" s="16" t="s">
        <v>342</v>
      </c>
      <c r="B115" s="14" t="s">
        <v>343</v>
      </c>
      <c r="C115" s="70"/>
      <c r="D115" s="70"/>
      <c r="E115" s="70"/>
      <c r="F115" s="63">
        <f t="shared" si="12"/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ht="15" hidden="1">
      <c r="A116" s="16" t="s">
        <v>344</v>
      </c>
      <c r="B116" s="14" t="s">
        <v>345</v>
      </c>
      <c r="C116" s="70"/>
      <c r="D116" s="70"/>
      <c r="E116" s="70"/>
      <c r="F116" s="63">
        <f t="shared" si="12"/>
        <v>0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ht="15" hidden="1">
      <c r="A117" s="15" t="s">
        <v>346</v>
      </c>
      <c r="B117" s="14" t="s">
        <v>347</v>
      </c>
      <c r="C117" s="68"/>
      <c r="D117" s="68"/>
      <c r="E117" s="68"/>
      <c r="F117" s="63">
        <f t="shared" si="12"/>
        <v>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" hidden="1">
      <c r="A118" s="15" t="s">
        <v>348</v>
      </c>
      <c r="B118" s="14" t="s">
        <v>349</v>
      </c>
      <c r="C118" s="68"/>
      <c r="D118" s="68"/>
      <c r="E118" s="68"/>
      <c r="F118" s="63">
        <f t="shared" si="12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5" hidden="1">
      <c r="A119" s="7" t="s">
        <v>350</v>
      </c>
      <c r="B119" s="1" t="s">
        <v>351</v>
      </c>
      <c r="C119" s="71"/>
      <c r="D119" s="71"/>
      <c r="E119" s="71"/>
      <c r="F119" s="63">
        <f t="shared" si="12"/>
        <v>0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1:23" ht="15" hidden="1">
      <c r="A120" s="16" t="s">
        <v>352</v>
      </c>
      <c r="B120" s="14" t="s">
        <v>353</v>
      </c>
      <c r="C120" s="70"/>
      <c r="D120" s="70"/>
      <c r="E120" s="70"/>
      <c r="F120" s="63">
        <f t="shared" si="12"/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ht="15" hidden="1">
      <c r="A121" s="16" t="s">
        <v>354</v>
      </c>
      <c r="B121" s="14" t="s">
        <v>355</v>
      </c>
      <c r="C121" s="70"/>
      <c r="D121" s="70"/>
      <c r="E121" s="70"/>
      <c r="F121" s="63">
        <f t="shared" si="12"/>
        <v>0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s="59" customFormat="1" ht="15">
      <c r="A122" s="7" t="s">
        <v>340</v>
      </c>
      <c r="B122" s="1" t="s">
        <v>341</v>
      </c>
      <c r="C122" s="71">
        <v>5400000</v>
      </c>
      <c r="D122" s="71">
        <v>5400000</v>
      </c>
      <c r="E122" s="71"/>
      <c r="F122" s="63">
        <f t="shared" si="12"/>
        <v>5400000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:23" ht="15">
      <c r="A123" s="7" t="s">
        <v>131</v>
      </c>
      <c r="B123" s="1" t="s">
        <v>355</v>
      </c>
      <c r="C123" s="71">
        <v>1345019</v>
      </c>
      <c r="D123" s="71">
        <v>1345019</v>
      </c>
      <c r="E123" s="70"/>
      <c r="F123" s="63">
        <f aca="true" t="shared" si="13" ref="F123:F136">SUM(D123:E123)</f>
        <v>1345019</v>
      </c>
      <c r="G123" s="37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ht="15" hidden="1">
      <c r="A124" s="7" t="s">
        <v>356</v>
      </c>
      <c r="B124" s="1" t="s">
        <v>357</v>
      </c>
      <c r="C124" s="70"/>
      <c r="D124" s="70"/>
      <c r="E124" s="70"/>
      <c r="F124" s="63">
        <f t="shared" si="13"/>
        <v>0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15" hidden="1">
      <c r="A125" s="16" t="s">
        <v>358</v>
      </c>
      <c r="B125" s="14" t="s">
        <v>359</v>
      </c>
      <c r="C125" s="70"/>
      <c r="D125" s="70"/>
      <c r="E125" s="70"/>
      <c r="F125" s="63">
        <f t="shared" si="13"/>
        <v>0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15" hidden="1">
      <c r="A126" s="16" t="s">
        <v>360</v>
      </c>
      <c r="B126" s="14" t="s">
        <v>361</v>
      </c>
      <c r="C126" s="70"/>
      <c r="D126" s="70"/>
      <c r="E126" s="70"/>
      <c r="F126" s="63">
        <f t="shared" si="13"/>
        <v>0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15" hidden="1">
      <c r="A127" s="16" t="s">
        <v>362</v>
      </c>
      <c r="B127" s="14" t="s">
        <v>363</v>
      </c>
      <c r="C127" s="70"/>
      <c r="D127" s="70"/>
      <c r="E127" s="70"/>
      <c r="F127" s="63">
        <f t="shared" si="13"/>
        <v>0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 ht="15" hidden="1">
      <c r="A128" s="7" t="s">
        <v>364</v>
      </c>
      <c r="B128" s="1" t="s">
        <v>365</v>
      </c>
      <c r="C128" s="71"/>
      <c r="D128" s="71"/>
      <c r="E128" s="71"/>
      <c r="F128" s="63">
        <f t="shared" si="13"/>
        <v>0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1:23" ht="15" hidden="1">
      <c r="A129" s="16" t="s">
        <v>366</v>
      </c>
      <c r="B129" s="14" t="s">
        <v>367</v>
      </c>
      <c r="C129" s="70"/>
      <c r="D129" s="70"/>
      <c r="E129" s="70"/>
      <c r="F129" s="63">
        <f t="shared" si="13"/>
        <v>0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ht="15" hidden="1">
      <c r="A130" s="15" t="s">
        <v>368</v>
      </c>
      <c r="B130" s="14" t="s">
        <v>369</v>
      </c>
      <c r="C130" s="68"/>
      <c r="D130" s="68"/>
      <c r="E130" s="68"/>
      <c r="F130" s="63">
        <f t="shared" si="13"/>
        <v>0</v>
      </c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5" hidden="1">
      <c r="A131" s="16" t="s">
        <v>370</v>
      </c>
      <c r="B131" s="14" t="s">
        <v>371</v>
      </c>
      <c r="C131" s="70"/>
      <c r="D131" s="70"/>
      <c r="E131" s="70"/>
      <c r="F131" s="63">
        <f t="shared" si="13"/>
        <v>0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 ht="15" hidden="1">
      <c r="A132" s="16" t="s">
        <v>372</v>
      </c>
      <c r="B132" s="14" t="s">
        <v>373</v>
      </c>
      <c r="C132" s="70"/>
      <c r="D132" s="70"/>
      <c r="E132" s="70"/>
      <c r="F132" s="63">
        <f t="shared" si="13"/>
        <v>0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3" ht="15" hidden="1">
      <c r="A133" s="7" t="s">
        <v>374</v>
      </c>
      <c r="B133" s="1" t="s">
        <v>375</v>
      </c>
      <c r="C133" s="71"/>
      <c r="D133" s="71"/>
      <c r="E133" s="71"/>
      <c r="F133" s="63">
        <f t="shared" si="13"/>
        <v>0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1:23" ht="15" hidden="1">
      <c r="A134" s="15" t="s">
        <v>376</v>
      </c>
      <c r="B134" s="14" t="s">
        <v>377</v>
      </c>
      <c r="C134" s="68"/>
      <c r="D134" s="68"/>
      <c r="E134" s="68"/>
      <c r="F134" s="63">
        <f t="shared" si="13"/>
        <v>0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5" thickBot="1">
      <c r="A135" s="32" t="s">
        <v>378</v>
      </c>
      <c r="B135" s="33" t="s">
        <v>379</v>
      </c>
      <c r="C135" s="72">
        <f>SUM(C114:C134)</f>
        <v>6745019</v>
      </c>
      <c r="D135" s="72">
        <f aca="true" t="shared" si="14" ref="D135:F135">SUM(D114:D134)</f>
        <v>6745019</v>
      </c>
      <c r="E135" s="72">
        <f t="shared" si="14"/>
        <v>0</v>
      </c>
      <c r="F135" s="72">
        <f t="shared" si="14"/>
        <v>6745019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spans="1:6" ht="15" thickBot="1">
      <c r="A136" s="34" t="s">
        <v>380</v>
      </c>
      <c r="B136" s="35"/>
      <c r="C136" s="73">
        <f>SUM(C110:C123)</f>
        <v>246955056</v>
      </c>
      <c r="D136" s="73">
        <f>SUM(D110+D135)</f>
        <v>246955056</v>
      </c>
      <c r="E136" s="73">
        <f>SUM(E110+E135)</f>
        <v>2295442</v>
      </c>
      <c r="F136" s="74">
        <f t="shared" si="13"/>
        <v>249250498</v>
      </c>
    </row>
    <row r="137" spans="3:6" ht="15">
      <c r="C137" s="8"/>
      <c r="D137" s="8"/>
      <c r="E137" s="8"/>
      <c r="F137" s="8"/>
    </row>
    <row r="138" spans="3:6" ht="15">
      <c r="C138" s="8"/>
      <c r="D138" s="8"/>
      <c r="E138" s="8"/>
      <c r="F138" s="8"/>
    </row>
    <row r="139" spans="3:6" ht="15">
      <c r="C139" s="8"/>
      <c r="D139" s="8"/>
      <c r="E139" s="8"/>
      <c r="F139" s="8"/>
    </row>
    <row r="140" spans="3:6" ht="15">
      <c r="C140" s="8"/>
      <c r="D140" s="8"/>
      <c r="E140" s="8"/>
      <c r="F140" s="8"/>
    </row>
    <row r="141" spans="3:6" ht="15">
      <c r="C141" s="8"/>
      <c r="D141" s="8"/>
      <c r="E141" s="8"/>
      <c r="F141" s="8"/>
    </row>
    <row r="142" spans="3:6" ht="15">
      <c r="C142" s="8"/>
      <c r="D142" s="8"/>
      <c r="E142" s="8"/>
      <c r="F142" s="8"/>
    </row>
    <row r="143" spans="3:6" ht="15">
      <c r="C143" s="8"/>
      <c r="D143" s="8"/>
      <c r="E143" s="8"/>
      <c r="F143" s="8"/>
    </row>
    <row r="144" spans="3:6" ht="15">
      <c r="C144" s="8"/>
      <c r="D144" s="8"/>
      <c r="E144" s="8"/>
      <c r="F144" s="8"/>
    </row>
    <row r="145" spans="3:6" ht="15">
      <c r="C145" s="8"/>
      <c r="D145" s="8"/>
      <c r="E145" s="8"/>
      <c r="F145" s="8"/>
    </row>
    <row r="146" spans="3:6" ht="15">
      <c r="C146" s="8"/>
      <c r="D146" s="8"/>
      <c r="E146" s="8"/>
      <c r="F146" s="8"/>
    </row>
    <row r="147" spans="3:6" ht="15">
      <c r="C147" s="8"/>
      <c r="D147" s="8"/>
      <c r="E147" s="8"/>
      <c r="F147" s="8"/>
    </row>
    <row r="148" spans="3:6" ht="15">
      <c r="C148" s="8"/>
      <c r="D148" s="8"/>
      <c r="E148" s="8"/>
      <c r="F148" s="8"/>
    </row>
    <row r="149" spans="3:6" ht="15">
      <c r="C149" s="8"/>
      <c r="D149" s="8"/>
      <c r="E149" s="8"/>
      <c r="F149" s="8"/>
    </row>
    <row r="150" spans="3:6" ht="15">
      <c r="C150" s="8"/>
      <c r="D150" s="8"/>
      <c r="E150" s="8"/>
      <c r="F150" s="8"/>
    </row>
    <row r="151" spans="3:6" ht="15">
      <c r="C151" s="8"/>
      <c r="D151" s="8"/>
      <c r="E151" s="8"/>
      <c r="F151" s="8"/>
    </row>
    <row r="152" spans="3:6" ht="15">
      <c r="C152" s="8"/>
      <c r="D152" s="8"/>
      <c r="E152" s="8"/>
      <c r="F152" s="8"/>
    </row>
    <row r="153" spans="3:6" ht="15">
      <c r="C153" s="8"/>
      <c r="D153" s="8"/>
      <c r="E153" s="8"/>
      <c r="F153" s="8"/>
    </row>
    <row r="154" spans="3:6" ht="15">
      <c r="C154" s="8"/>
      <c r="D154" s="8"/>
      <c r="E154" s="8"/>
      <c r="F154" s="8"/>
    </row>
    <row r="155" spans="3:6" ht="15">
      <c r="C155" s="8"/>
      <c r="D155" s="8"/>
      <c r="E155" s="8"/>
      <c r="F155" s="8"/>
    </row>
    <row r="156" spans="3:6" ht="15">
      <c r="C156" s="8"/>
      <c r="D156" s="8"/>
      <c r="E156" s="8"/>
      <c r="F156" s="8"/>
    </row>
    <row r="157" spans="3:6" ht="15">
      <c r="C157" s="8"/>
      <c r="D157" s="8"/>
      <c r="E157" s="8"/>
      <c r="F157" s="8"/>
    </row>
    <row r="158" spans="3:6" ht="15">
      <c r="C158" s="8"/>
      <c r="D158" s="8"/>
      <c r="E158" s="8"/>
      <c r="F158" s="8"/>
    </row>
    <row r="159" spans="3:6" ht="15">
      <c r="C159" s="8"/>
      <c r="D159" s="8"/>
      <c r="E159" s="8"/>
      <c r="F159" s="8"/>
    </row>
    <row r="160" spans="3:6" ht="15">
      <c r="C160" s="8"/>
      <c r="D160" s="8"/>
      <c r="E160" s="8"/>
      <c r="F160" s="8"/>
    </row>
    <row r="161" spans="3:6" ht="15">
      <c r="C161" s="8"/>
      <c r="D161" s="8"/>
      <c r="E161" s="8"/>
      <c r="F161" s="8"/>
    </row>
    <row r="162" spans="3:6" ht="15">
      <c r="C162" s="8"/>
      <c r="D162" s="8"/>
      <c r="E162" s="8"/>
      <c r="F162" s="8"/>
    </row>
  </sheetData>
  <mergeCells count="2">
    <mergeCell ref="A1:F1"/>
    <mergeCell ref="A2:F2"/>
  </mergeCells>
  <printOptions/>
  <pageMargins left="0.3937007874015748" right="0.1968503937007874" top="0.7480314960629921" bottom="0.1968503937007874" header="0.31496062992125984" footer="0.31496062992125984"/>
  <pageSetup horizontalDpi="600" verticalDpi="600" orientation="portrait" paperSize="9" scale="65" r:id="rId1"/>
  <headerFooter>
    <oddHeader xml:space="preserve">&amp;RAz előterjesztés 2. melléklete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2023-06-22T09:00:39Z</cp:lastPrinted>
  <dcterms:created xsi:type="dcterms:W3CDTF">2018-06-20T08:53:42Z</dcterms:created>
  <dcterms:modified xsi:type="dcterms:W3CDTF">2023-06-22T09:39:31Z</dcterms:modified>
  <cp:category/>
  <cp:version/>
  <cp:contentType/>
  <cp:contentStatus/>
</cp:coreProperties>
</file>